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_FilterDatabase" localSheetId="1" hidden="1">'Лист2'!$A$7:$L$94</definedName>
    <definedName name="_xlnm.Print_Area" localSheetId="0">'Лист1'!$A$1:$C$111</definedName>
    <definedName name="_xlnm.Print_Area" localSheetId="1">'Лист2'!$A$1:$L$94</definedName>
    <definedName name="_xlnm.Print_Area" localSheetId="2">'Лист3'!$B$1:$G$26</definedName>
    <definedName name="_xlnm.Print_Area" localSheetId="3">'Лист4'!$A$1:$E$32</definedName>
  </definedNames>
  <calcPr fullCalcOnLoad="1"/>
</workbook>
</file>

<file path=xl/sharedStrings.xml><?xml version="1.0" encoding="utf-8"?>
<sst xmlns="http://schemas.openxmlformats.org/spreadsheetml/2006/main" count="391" uniqueCount="342">
  <si>
    <t>Остаток средств на начало периода</t>
  </si>
  <si>
    <t>Доходы от собственности</t>
  </si>
  <si>
    <t>Доходы от оказания платных услуг, всего, в том числе:</t>
  </si>
  <si>
    <t>услуга N 1</t>
  </si>
  <si>
    <t>услуга N 2</t>
  </si>
  <si>
    <t>Субсидии на выполнение муниципального задания</t>
  </si>
  <si>
    <t>Целевые субсидии</t>
  </si>
  <si>
    <t>Бюджетные инвестиции</t>
  </si>
  <si>
    <t>Выплаты, всего,</t>
  </si>
  <si>
    <t>Оплата труда и начисления на выплаты по оплате труда, всего,</t>
  </si>
  <si>
    <t>Выплаты по заработной плате, оплата отпусков, другие выплаты</t>
  </si>
  <si>
    <t>Выплаты премий муниципальным служащим (расчетный период - квартал)</t>
  </si>
  <si>
    <t>Командировочные расходы</t>
  </si>
  <si>
    <t>Меры социальной поддержки, установленные постановлением администрации города Мурманска</t>
  </si>
  <si>
    <t>Другие расходы по прочим выплатам</t>
  </si>
  <si>
    <t>Начисления на выплаты по оплате труда</t>
  </si>
  <si>
    <t>Оплата работ, услуг, всего,</t>
  </si>
  <si>
    <t>Услуги связи</t>
  </si>
  <si>
    <t>Другие расходы по транспортным услугам</t>
  </si>
  <si>
    <t>Коммунальные услуги</t>
  </si>
  <si>
    <t>Арендная плата за пользование имуществом</t>
  </si>
  <si>
    <t>Содержание в чистоте помещений, зданий, дворов, иного имущества</t>
  </si>
  <si>
    <t>Ремонт (текущий и капитальный) и реставрация нефинансовых активов</t>
  </si>
  <si>
    <t>Противопожарные мероприятия, связанные с содержанием имущества, обеспечение функционирования и поддержка пожарной и охранной сигнализации и их техническое обслуживание</t>
  </si>
  <si>
    <t>Обеспечение функционирования и поддержка мультисервисных сетей, программно- аппаратных комплексов, вычислительной техники, оргтехники и их техническое обслуживание</t>
  </si>
  <si>
    <t>Другие расходы по содержанию имущества</t>
  </si>
  <si>
    <t>Монтаж и установка локальных вычислительных сетей, систем охранной и пожарной сигнализации, видеонаблюдения</t>
  </si>
  <si>
    <t>Организация питания</t>
  </si>
  <si>
    <t>Вневедомственная охрана</t>
  </si>
  <si>
    <t>Услуги в области информационных технологий</t>
  </si>
  <si>
    <t>Другие расходы по прочим работам, услугам</t>
  </si>
  <si>
    <t>Безвозмездные перечисления бюджетным, автономным учреждениям на иные цели</t>
  </si>
  <si>
    <t>Другие безвозмездные перечисления государственным и муниципальным организациям</t>
  </si>
  <si>
    <t>Безвозмездные перечисления организациям, за исключением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</si>
  <si>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</si>
  <si>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</si>
  <si>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Уплата налогов (включаемых в состав расходов), государственных пошлин и сборов, разного рода платежей в бюджеты всех уровней, штрафов и пеней</t>
  </si>
  <si>
    <t>Выплата стипендий</t>
  </si>
  <si>
    <t>Представительские расходы, прием и обслуживание делегаций, приобретение (изготовление) подарочной и сувенирной продукции, не предназначенной для дальнейшей перепродажи</t>
  </si>
  <si>
    <t>Иные расходы</t>
  </si>
  <si>
    <t>Поступление нефинансовых активов, всего, из них:</t>
  </si>
  <si>
    <t>Недвижимое имущество, инвестиции в строительство объектов основных средств, автотранспорт, реконструкция, дооборудование, модернизация</t>
  </si>
  <si>
    <t>Охранно-пожарная сигнализация</t>
  </si>
  <si>
    <t>Комплектование книжных фондов библиотек</t>
  </si>
  <si>
    <t>Компьютерная техника, оргтехника</t>
  </si>
  <si>
    <t>Бытовая техника, мебель</t>
  </si>
  <si>
    <t>Другие расходы на 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</si>
  <si>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</si>
  <si>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</si>
  <si>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Медикаменты и перевязочные средства</t>
  </si>
  <si>
    <t>Продукты питания</t>
  </si>
  <si>
    <t>Горюче-смазочные материалы</t>
  </si>
  <si>
    <t>Мягкий инвентарь</t>
  </si>
  <si>
    <t>Поступление финансовых активов, всего,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</si>
  <si>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</si>
  <si>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</si>
  <si>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Остаток средств на окончание периода</t>
  </si>
  <si>
    <t>Безвозмездные перечисления организациям, всего,</t>
  </si>
  <si>
    <t>Социальное обеспечение, всего,</t>
  </si>
  <si>
    <t>Транспортные услуги, в том числе:</t>
  </si>
  <si>
    <t>Прочие работы, услуги, в том числе:</t>
  </si>
  <si>
    <t>Безвозмездные перечисления бюджетным, автономным учреждениям на содержание имущества в том числе:</t>
  </si>
  <si>
    <t>Увеличение стоимости основных средств, в том числе:</t>
  </si>
  <si>
    <t>Увеличение стоимости материальных запасов,в том числе:</t>
  </si>
  <si>
    <t>Заработная плата, в том числе:</t>
  </si>
  <si>
    <t>Прочие выплаты, в том числе:</t>
  </si>
  <si>
    <t>Прочие расходы, всего, в том числе:</t>
  </si>
  <si>
    <t>4. Перспективы развития учреждения</t>
  </si>
  <si>
    <t xml:space="preserve">Показатель           </t>
  </si>
  <si>
    <t>в %</t>
  </si>
  <si>
    <t xml:space="preserve">%  </t>
  </si>
  <si>
    <t xml:space="preserve">по штатному расписанию:         </t>
  </si>
  <si>
    <t xml:space="preserve">по тарификации:                 </t>
  </si>
  <si>
    <t xml:space="preserve">Показатели динамики оплаты труда работников учреждения     </t>
  </si>
  <si>
    <t xml:space="preserve">руб.      </t>
  </si>
  <si>
    <t xml:space="preserve">руб. </t>
  </si>
  <si>
    <t xml:space="preserve">%         </t>
  </si>
  <si>
    <t xml:space="preserve">%    </t>
  </si>
  <si>
    <t xml:space="preserve">Показатели динамики имущества учреждения            </t>
  </si>
  <si>
    <t xml:space="preserve">м2        </t>
  </si>
  <si>
    <t xml:space="preserve">м2   </t>
  </si>
  <si>
    <t xml:space="preserve">Общие площади учреждения        </t>
  </si>
  <si>
    <t>5. План по трудовым ресурсам на очередной финансовый год</t>
  </si>
  <si>
    <t>Новые рабочие места</t>
  </si>
  <si>
    <t xml:space="preserve">Всего:             </t>
  </si>
  <si>
    <t xml:space="preserve">Справочно:         </t>
  </si>
  <si>
    <t xml:space="preserve">Наименование мероприятия    </t>
  </si>
  <si>
    <t xml:space="preserve">Повышение квалификации         </t>
  </si>
  <si>
    <t>Оптимизация штатного расписания</t>
  </si>
  <si>
    <t xml:space="preserve">Повышение зарплаты             </t>
  </si>
  <si>
    <t xml:space="preserve">Итого:                         </t>
  </si>
  <si>
    <t xml:space="preserve">    Руководитель                            _________ _____________________</t>
  </si>
  <si>
    <t xml:space="preserve">    Руководитель</t>
  </si>
  <si>
    <t xml:space="preserve">    финансово-экономической</t>
  </si>
  <si>
    <t xml:space="preserve">    Ответственный</t>
  </si>
  <si>
    <t xml:space="preserve">                      (должность) (подпись) (расшифровка подписи) (телефон)</t>
  </si>
  <si>
    <t xml:space="preserve">Очередной финансовый год    </t>
  </si>
  <si>
    <t xml:space="preserve">1-ый год планового периода </t>
  </si>
  <si>
    <t xml:space="preserve">2-ой год планового периода </t>
  </si>
  <si>
    <t xml:space="preserve">в ед. изм. </t>
  </si>
  <si>
    <t xml:space="preserve">Показатели динамики численности работников и их качественного состава                   </t>
  </si>
  <si>
    <t xml:space="preserve">Среднегодовая оплата труда работников                      </t>
  </si>
  <si>
    <t xml:space="preserve">Отношение фонда оплаты труда работников к доходам учреждения </t>
  </si>
  <si>
    <t xml:space="preserve">Обеспеченность площадями зданий учреждения на одного потребителя услуг                           </t>
  </si>
  <si>
    <t xml:space="preserve">Наименование     категорий      работников     </t>
  </si>
  <si>
    <t xml:space="preserve">Численность (чел.)   </t>
  </si>
  <si>
    <t>Средняя   заработная плата    (тыс. руб.)</t>
  </si>
  <si>
    <t>Фонд     оплаты    труда    (тыс. руб.)</t>
  </si>
  <si>
    <t xml:space="preserve">Начисления на фонд    оплаты труда (тыс. руб.) </t>
  </si>
  <si>
    <t xml:space="preserve">уменьшение численности работников         </t>
  </si>
  <si>
    <t>Из них: новые рабочие места</t>
  </si>
  <si>
    <t xml:space="preserve">Затраты, необходимые на проведение мероприятия (тыс. руб.)      </t>
  </si>
  <si>
    <t>Сроки    проведения</t>
  </si>
  <si>
    <t xml:space="preserve">                                            (подпись) (расшифровка подписи)</t>
  </si>
  <si>
    <t>ПЛАН</t>
  </si>
  <si>
    <t>ФИНАНСОВО-ХОЗЯЙСТВЕННОЙ ДЕЯТЕЛЬНОСТИ</t>
  </si>
  <si>
    <t xml:space="preserve">Наименование показателя                      </t>
  </si>
  <si>
    <t>Сумма</t>
  </si>
  <si>
    <t xml:space="preserve">1. Нефинансовые активы, всего:                                     </t>
  </si>
  <si>
    <t xml:space="preserve">1.1. Общая балансовая стоимость недвижимого имущества, всего:      </t>
  </si>
  <si>
    <t>в том числе:</t>
  </si>
  <si>
    <t xml:space="preserve">1.1.5. Остаточная стоимость недвижимого государственного имущества </t>
  </si>
  <si>
    <t xml:space="preserve">1.2. Общая балансовая стоимость движимого имущества, всего:        </t>
  </si>
  <si>
    <t xml:space="preserve">1.2.1. Стоимость особо ценного движимого имущества                 </t>
  </si>
  <si>
    <t xml:space="preserve">1.2.4. Остаточная стоимость особо ценного движимого имущества      </t>
  </si>
  <si>
    <t xml:space="preserve">2. Финансовые активы, всего:                                       </t>
  </si>
  <si>
    <t>из них:</t>
  </si>
  <si>
    <t xml:space="preserve">2.2.1. По выданным авансам на услуги связи                         </t>
  </si>
  <si>
    <t xml:space="preserve">2.2.2. По выданным авансам на транспортные услуги                  </t>
  </si>
  <si>
    <t xml:space="preserve">2.2.3. По выданным авансам на коммунальные услуги                  </t>
  </si>
  <si>
    <t xml:space="preserve">2.2.4. По выданным авансам на услуги по содержанию имущества       </t>
  </si>
  <si>
    <t xml:space="preserve">2.2.5. По выданным авансам на прочие услуги                        </t>
  </si>
  <si>
    <t xml:space="preserve">2.2.6. По выданным авансам на приобретение основных средств        </t>
  </si>
  <si>
    <t xml:space="preserve">2.2.7. По выданным авансам на приобретение нематериальных активов  </t>
  </si>
  <si>
    <t xml:space="preserve">2.2.9. По выданным авансам на приобретение материальных запасов    </t>
  </si>
  <si>
    <t xml:space="preserve">3.1. Просроченная кредиторская задолженность                       </t>
  </si>
  <si>
    <t xml:space="preserve">3.1.1.2. По оплате услуг связи                                     </t>
  </si>
  <si>
    <t xml:space="preserve">3.1.1.3. По оплате транспортных услуг                              </t>
  </si>
  <si>
    <t xml:space="preserve">3.1.1.5. По оплате услуг по содержанию имущества                   </t>
  </si>
  <si>
    <t xml:space="preserve">3.1.1.6. По оплате прочих услуг                                    </t>
  </si>
  <si>
    <t xml:space="preserve">3.1.1.13. По прочим расчетам с кредиторами                         </t>
  </si>
  <si>
    <t xml:space="preserve">3.2.5. По оплате услуг по содержанию имущества                     </t>
  </si>
  <si>
    <t xml:space="preserve">3.2.11. По оплате прочих расходов                                  </t>
  </si>
  <si>
    <t xml:space="preserve">3.2.12. По платежам в бюджет                                       </t>
  </si>
  <si>
    <t xml:space="preserve">3.2.13. По прочим расчетам с кредиторами                           </t>
  </si>
  <si>
    <t xml:space="preserve">Очередной финансовый год     </t>
  </si>
  <si>
    <t xml:space="preserve">Плановый период                          </t>
  </si>
  <si>
    <t>Всего</t>
  </si>
  <si>
    <t xml:space="preserve">в том числе        </t>
  </si>
  <si>
    <t xml:space="preserve">1-ый год планового периода    </t>
  </si>
  <si>
    <t xml:space="preserve">2-ой год планового периода    </t>
  </si>
  <si>
    <t xml:space="preserve">X   </t>
  </si>
  <si>
    <t xml:space="preserve">21102 </t>
  </si>
  <si>
    <t xml:space="preserve">212  </t>
  </si>
  <si>
    <t xml:space="preserve">21201 </t>
  </si>
  <si>
    <t xml:space="preserve">21202 </t>
  </si>
  <si>
    <t xml:space="preserve">21299 </t>
  </si>
  <si>
    <t xml:space="preserve">213  </t>
  </si>
  <si>
    <t xml:space="preserve">220  </t>
  </si>
  <si>
    <t xml:space="preserve">221  </t>
  </si>
  <si>
    <t xml:space="preserve">222  </t>
  </si>
  <si>
    <t xml:space="preserve">22201 </t>
  </si>
  <si>
    <t xml:space="preserve">22299 </t>
  </si>
  <si>
    <t xml:space="preserve">223  </t>
  </si>
  <si>
    <t xml:space="preserve">224  </t>
  </si>
  <si>
    <t xml:space="preserve">225  </t>
  </si>
  <si>
    <t xml:space="preserve">22501 </t>
  </si>
  <si>
    <t xml:space="preserve">22502 </t>
  </si>
  <si>
    <t xml:space="preserve">22503 </t>
  </si>
  <si>
    <t xml:space="preserve">22504 </t>
  </si>
  <si>
    <t xml:space="preserve">22599 </t>
  </si>
  <si>
    <t xml:space="preserve">226  </t>
  </si>
  <si>
    <t xml:space="preserve">22601 </t>
  </si>
  <si>
    <t xml:space="preserve">22602 </t>
  </si>
  <si>
    <t xml:space="preserve">22603 </t>
  </si>
  <si>
    <t xml:space="preserve">22604 </t>
  </si>
  <si>
    <t xml:space="preserve">22605 </t>
  </si>
  <si>
    <t xml:space="preserve">22699 </t>
  </si>
  <si>
    <t xml:space="preserve">240  </t>
  </si>
  <si>
    <t xml:space="preserve">24101 </t>
  </si>
  <si>
    <t xml:space="preserve">24103 </t>
  </si>
  <si>
    <t xml:space="preserve">24199 </t>
  </si>
  <si>
    <t xml:space="preserve">242  </t>
  </si>
  <si>
    <t xml:space="preserve">260  </t>
  </si>
  <si>
    <t xml:space="preserve">262  </t>
  </si>
  <si>
    <t xml:space="preserve">263  </t>
  </si>
  <si>
    <t xml:space="preserve">290  </t>
  </si>
  <si>
    <t xml:space="preserve">29001 </t>
  </si>
  <si>
    <t xml:space="preserve">29002 </t>
  </si>
  <si>
    <t xml:space="preserve">29003 </t>
  </si>
  <si>
    <t xml:space="preserve">29099 </t>
  </si>
  <si>
    <t xml:space="preserve">300  </t>
  </si>
  <si>
    <t xml:space="preserve">310  </t>
  </si>
  <si>
    <t xml:space="preserve">31001 </t>
  </si>
  <si>
    <t xml:space="preserve">31002 </t>
  </si>
  <si>
    <t xml:space="preserve">31003 </t>
  </si>
  <si>
    <t xml:space="preserve">31004 </t>
  </si>
  <si>
    <t xml:space="preserve">31005 </t>
  </si>
  <si>
    <t xml:space="preserve">31099 </t>
  </si>
  <si>
    <t xml:space="preserve">320  </t>
  </si>
  <si>
    <t xml:space="preserve">330  </t>
  </si>
  <si>
    <t xml:space="preserve">340  </t>
  </si>
  <si>
    <t xml:space="preserve">34001 </t>
  </si>
  <si>
    <t xml:space="preserve">34002 </t>
  </si>
  <si>
    <t xml:space="preserve">34003 </t>
  </si>
  <si>
    <t xml:space="preserve">34004 </t>
  </si>
  <si>
    <t xml:space="preserve">34099 </t>
  </si>
  <si>
    <t xml:space="preserve">500  </t>
  </si>
  <si>
    <t xml:space="preserve">520  </t>
  </si>
  <si>
    <t>Форма по ОКУД</t>
  </si>
  <si>
    <t xml:space="preserve">Дата </t>
  </si>
  <si>
    <t>По ОКПО</t>
  </si>
  <si>
    <t>ИНН</t>
  </si>
  <si>
    <t xml:space="preserve">КПП </t>
  </si>
  <si>
    <t xml:space="preserve">По ОКАТО </t>
  </si>
  <si>
    <t xml:space="preserve">Глава по БК </t>
  </si>
  <si>
    <t xml:space="preserve">По ОКЕИ </t>
  </si>
  <si>
    <t>1.1. Цели деятельности учреждения (подразделения) _____________________</t>
  </si>
  <si>
    <t>2. Показатели финансового состояния учреждения</t>
  </si>
  <si>
    <t>КОДЫ</t>
  </si>
  <si>
    <t xml:space="preserve">3.2. Кредиторская задолженность по принятым обязательствам за счет доходов, полученных от платной и иной приносящей доход деятельности, всего: </t>
  </si>
  <si>
    <t xml:space="preserve">1.1.3. Стоимость недвижимого имущества, приобретенного учреждением за счет доходов, полученных от платной и иной приносящей доход деятельности                                                       </t>
  </si>
  <si>
    <t xml:space="preserve">1.1.1. Стоимость недвижимого имущества, закрепленного собственником имущества за учреждением на праве оперативного управления          </t>
  </si>
  <si>
    <t xml:space="preserve">1.1.2. Стоимость недвижимого имущества, приобретенного учреждением за счет выделенных собственником имущества учреждения средств      </t>
  </si>
  <si>
    <t xml:space="preserve">1.1.4. Стоимость недвижимого имущества, переданного в аренду,  безвозмездное пользование                                              </t>
  </si>
  <si>
    <t xml:space="preserve">1.2.2. Стоимость иного движимого имущества, приобретенного учреждением за счет доходов, полученных за счет бюджета                     </t>
  </si>
  <si>
    <t xml:space="preserve">1.2.3. Стоимость движимого имущества, приобретенного учреждением за счет доходов, полученных от предпринимательской деятельности       </t>
  </si>
  <si>
    <t xml:space="preserve">2.1. Дебиторская задолженность по доходам, полученным за счет средств бюджета                                                    </t>
  </si>
  <si>
    <t xml:space="preserve">2.2. Дебиторская задолженность по выданным авансам, полученным за счет средств бюджета, всего:                                        </t>
  </si>
  <si>
    <t xml:space="preserve">Наименование  показателя       </t>
  </si>
  <si>
    <t>по счетам, открытым в кредитных   организациях</t>
  </si>
  <si>
    <t xml:space="preserve">по лицевым счетам, открытым в органах, осуществляющих ведение лицевых счетов учреждений  </t>
  </si>
  <si>
    <t xml:space="preserve">по лицевым  счетам, открытым в органах, осуществляющих ведение лицевых счетов учреждений  </t>
  </si>
  <si>
    <t>Поступления, всего, в том числе:</t>
  </si>
  <si>
    <t>3. Показатели по поступлениям и выплатам учреждения</t>
  </si>
  <si>
    <t>Поступления от операций с активами в том числе:</t>
  </si>
  <si>
    <t>Работы, услуги по содержанию имущества, в том числе:</t>
  </si>
  <si>
    <t xml:space="preserve">Наименование органа, осуществляющего функции  и полномочия учредителя    </t>
  </si>
  <si>
    <t xml:space="preserve">Единица измерения: руб.   </t>
  </si>
  <si>
    <t xml:space="preserve">Комитет по образованию администрации города Мурманска </t>
  </si>
  <si>
    <t>по строке указывается стоимость здания и строений из КИО</t>
  </si>
  <si>
    <t>Допустим МАФ покупали и ини в недвижимом, или забор кирпичный</t>
  </si>
  <si>
    <t>баланс стр 011 (010110000)</t>
  </si>
  <si>
    <t>баланс стр 011 (010110000) по внебюджету если есть но это будет большая редкость</t>
  </si>
  <si>
    <t>стоимость по договору ссуды, допустим ГИМЦРО отдали помещения на генералова</t>
  </si>
  <si>
    <t>баланс стр 013 (010110000)</t>
  </si>
  <si>
    <t xml:space="preserve">баланс стр 013 (010110000) бюджет минус особоценное </t>
  </si>
  <si>
    <t xml:space="preserve">баланс стр 013 (010110000) внебюджет </t>
  </si>
  <si>
    <t>перечень!!!минус амортазия</t>
  </si>
  <si>
    <t>баланс стр 150(010110000)</t>
  </si>
  <si>
    <t xml:space="preserve">баланс стр 400 (010110000) внебюджет </t>
  </si>
  <si>
    <t>Просроченная по городу О!!!! Раздел просроченной кредиторки по всем учреждениям 0</t>
  </si>
  <si>
    <t>ВНБ</t>
  </si>
  <si>
    <t>ИТОГО</t>
  </si>
  <si>
    <t>пр-ка</t>
  </si>
  <si>
    <t>Питание сотрудников</t>
  </si>
  <si>
    <t>чел.</t>
  </si>
  <si>
    <t>По тех паспорту</t>
  </si>
  <si>
    <t xml:space="preserve">6. Перечень мероприятий по повышению эффективности деятельности на очередной финансовый год </t>
  </si>
  <si>
    <t>и плановый период</t>
  </si>
  <si>
    <t>Услуга по содержанию детей в муниципальных образовательных учреждениях города Мурманска, реализующих программу дошкольного образования (родительская плата)</t>
  </si>
  <si>
    <t>1.4. Перечень услуг (работ), осуществляемых на платной основе:</t>
  </si>
  <si>
    <t xml:space="preserve">Добровольные пожертвования и прочие целевые поступления </t>
  </si>
  <si>
    <t>формулировка из ОКВЭД</t>
  </si>
  <si>
    <r>
      <t xml:space="preserve">Наименование бюджета:  </t>
    </r>
    <r>
      <rPr>
        <b/>
        <sz val="12"/>
        <rFont val="Times New Roman"/>
        <family val="1"/>
      </rPr>
      <t>Бюджет муниципального образования город Мурманск</t>
    </r>
    <r>
      <rPr>
        <sz val="12"/>
        <rFont val="Times New Roman"/>
        <family val="1"/>
      </rPr>
      <t xml:space="preserve"> </t>
    </r>
  </si>
  <si>
    <t>учреждением:</t>
  </si>
  <si>
    <t>стоимость согласно перечня</t>
  </si>
  <si>
    <t>возмещение ком услуг арендаторами, и прочее</t>
  </si>
  <si>
    <t>б</t>
  </si>
  <si>
    <t>ФОРМУЛА НЕ ТРОЖЬ!!!!!!!!!!!!!!!!!!</t>
  </si>
  <si>
    <t xml:space="preserve">211 на Все дох </t>
  </si>
  <si>
    <t>211 ВСЕ КБК</t>
  </si>
  <si>
    <t>Административно-управленческий персонал</t>
  </si>
  <si>
    <t>Учебно-вспомогательный персонал</t>
  </si>
  <si>
    <t>Младший обслуживающий персонал</t>
  </si>
  <si>
    <t>по тарификации ни чего не заполняем</t>
  </si>
  <si>
    <t>физ лиц</t>
  </si>
  <si>
    <t>Педагогический персонал</t>
  </si>
  <si>
    <t xml:space="preserve">3.2.1. По начислениям на выплаты по оплате труда                   </t>
  </si>
  <si>
    <t xml:space="preserve">3.2.2. По оплате услуг связи                                       </t>
  </si>
  <si>
    <t xml:space="preserve">3.2.3. По оплате транспортных услуг                                </t>
  </si>
  <si>
    <t xml:space="preserve">3.2.4. По оплате коммунальных услуг                                </t>
  </si>
  <si>
    <t xml:space="preserve">3. Обязательства, всего:                                           </t>
  </si>
  <si>
    <t xml:space="preserve">3.2.6. По оплате прочих услуг                                      </t>
  </si>
  <si>
    <t xml:space="preserve">3.2.7. По приобретению основных средств                            </t>
  </si>
  <si>
    <t xml:space="preserve">3.2.8. По приобретению нематериальных активов                      </t>
  </si>
  <si>
    <t xml:space="preserve">3.2.9. По приобретению непроизведенных активов                     </t>
  </si>
  <si>
    <t xml:space="preserve">3.2.10. По приобретению материальных запасов                       </t>
  </si>
  <si>
    <t>баланс номер стр 600  раздел 3 - пассив</t>
  </si>
  <si>
    <t xml:space="preserve">3.1.1.1. По начислениям на выплаты по оплате труда                 </t>
  </si>
  <si>
    <t xml:space="preserve">3.1.1.4. По оплате коммунальных услуг                              </t>
  </si>
  <si>
    <t xml:space="preserve">3.1.1.7. По приобретению основных средств                          </t>
  </si>
  <si>
    <t xml:space="preserve">3.1.1.8. По приобретению нематериальных активов                    </t>
  </si>
  <si>
    <t xml:space="preserve">3.1.1.9. По приобретению непроизведенных активов                   </t>
  </si>
  <si>
    <t xml:space="preserve">3.1.1.10. По приобретению материальных запасов                     </t>
  </si>
  <si>
    <t xml:space="preserve">3.1.1.11. По оплате прочих расходов                                </t>
  </si>
  <si>
    <t xml:space="preserve">3.1.1.12. По платежам в бюджет                                     </t>
  </si>
  <si>
    <t>Субсидия на МЗ</t>
  </si>
  <si>
    <t>Субсидия на вып МЗ</t>
  </si>
  <si>
    <t>" Подготовка детй к обучению в школе".</t>
  </si>
  <si>
    <t>"Занимательная физика"</t>
  </si>
  <si>
    <t>"Занимательная математика"</t>
  </si>
  <si>
    <t>"Углублённый курс математики"</t>
  </si>
  <si>
    <r>
      <t xml:space="preserve">    исполнитель      </t>
    </r>
    <r>
      <rPr>
        <u val="single"/>
        <sz val="10"/>
        <rFont val="Courier New"/>
        <family val="3"/>
      </rPr>
      <t>экономист</t>
    </r>
    <r>
      <rPr>
        <sz val="10"/>
        <rFont val="Courier New"/>
        <family val="3"/>
      </rPr>
      <t xml:space="preserve"> _________ _____________________ _________</t>
    </r>
  </si>
  <si>
    <t xml:space="preserve">    " 14 " января 2013 г.</t>
  </si>
  <si>
    <t>НА 2013 ГОД</t>
  </si>
  <si>
    <r>
      <t xml:space="preserve">Наименование  учреждения  </t>
    </r>
    <r>
      <rPr>
        <b/>
        <sz val="12"/>
        <rFont val="Times New Roman"/>
        <family val="1"/>
      </rPr>
      <t xml:space="preserve">Муниципальное бюджетное образовательное </t>
    </r>
  </si>
  <si>
    <t>1.3.5. Содержание имущества ОУ</t>
  </si>
  <si>
    <t>от " 14 " января 2013  года</t>
  </si>
  <si>
    <t>Аренда муниципального имущества (возмещение ком. Плат),</t>
  </si>
  <si>
    <t>СТАВИМ ЧЕЛОВЕКОВ фактические единицы на 01.01.2013</t>
  </si>
  <si>
    <t>С.Н.</t>
  </si>
  <si>
    <t>Бубнова</t>
  </si>
  <si>
    <t>Т.С. Андрианова</t>
  </si>
  <si>
    <t xml:space="preserve">           24-64-77</t>
  </si>
  <si>
    <t>учреждение г.Мурманска средняя общеобразовательная школа № 12</t>
  </si>
  <si>
    <r>
      <t xml:space="preserve">Юридический адрес учреждения: </t>
    </r>
    <r>
      <rPr>
        <b/>
        <sz val="12"/>
        <rFont val="Times New Roman"/>
        <family val="1"/>
      </rPr>
      <t>г. Мурманск, ул. Полярной Дивизии, дом 1/16</t>
    </r>
  </si>
  <si>
    <r>
      <t xml:space="preserve">Фактический адрес учреждения: </t>
    </r>
    <r>
      <rPr>
        <b/>
        <sz val="12"/>
        <rFont val="Times New Roman"/>
        <family val="1"/>
      </rPr>
      <t>г. Мурманск, ул. Полярной Дивизии, дом 1/16</t>
    </r>
  </si>
  <si>
    <r>
      <t xml:space="preserve">1. Сведения о деятельности учреждения: </t>
    </r>
    <r>
      <rPr>
        <b/>
        <sz val="12"/>
        <rFont val="Times New Roman"/>
        <family val="1"/>
      </rPr>
      <t xml:space="preserve">Услуги по предоставлению общедоступного и    </t>
    </r>
  </si>
  <si>
    <t>бесплатного начального общего,основного общего, среднего (полного) общего</t>
  </si>
  <si>
    <t>образования по основным общеобразовательным программам</t>
  </si>
  <si>
    <t>Предоставление общедоступного начального общего, основного общего,</t>
  </si>
  <si>
    <t>среднего (полного) общего образования по основным общеобразовательным</t>
  </si>
  <si>
    <t>программам</t>
  </si>
  <si>
    <r>
      <t xml:space="preserve">1.2. Виды деятельности: </t>
    </r>
    <r>
      <rPr>
        <b/>
        <sz val="12"/>
        <rFont val="Times New Roman"/>
        <family val="1"/>
      </rPr>
      <t xml:space="preserve">Среднее (полное) общее образование </t>
    </r>
  </si>
  <si>
    <t>1.3.1.Услуга по предоставлению общедоступного и бесплатного начального общего образования по основным общеобразовательным программам в общеобразовательных учреждениях</t>
  </si>
  <si>
    <t>1.3.2.Услуга по предоставлению общедоступного и бесплатного  общего образования по основным общеобразовательным программам в общеобразовательных учреждениях</t>
  </si>
  <si>
    <t>3.Услуга по предоставлению общедоступного и бесплатного  общего образования по основным общеобразовательным программам детям-инвалидам в общеобразовательных учреждениях</t>
  </si>
  <si>
    <t>1.3.3.Услуга по предоставлению общедоступного и бесплатного  общего образования по основным общеобразовательным программам детям-инвалидам в общеобразовательных учреждениях</t>
  </si>
  <si>
    <t>1.3.4.Услуга по предоставлению общедоступного и бесплатного  общего образования в классах компенсирующего обучения по основным общеобразовательным программам в общеобразовательных учреждениях</t>
  </si>
  <si>
    <t>1.4.1. Аренда муниципального имущества</t>
  </si>
  <si>
    <t>М.С. Жук</t>
  </si>
  <si>
    <t xml:space="preserve">1.3. Перечень  услуг  /  работ  / публичных обязательств, оказываемых (выполняемых, исполняемых) </t>
  </si>
  <si>
    <t>вид целевых средств</t>
  </si>
  <si>
    <t xml:space="preserve">    службы                                  _________ </t>
  </si>
  <si>
    <t xml:space="preserve">1.5. Перечень  мероприятий,  исполняемых учреждением </t>
  </si>
  <si>
    <t>указать все мероприятия согласно перечня кодов субсидий на иные цели</t>
  </si>
  <si>
    <t>1.5.2. Проведение противопожарных мероприятий</t>
  </si>
  <si>
    <t>при необходимости добавлять строчки</t>
  </si>
  <si>
    <t>1.5.1. Проведение текущего ремонта в образовательных учреждениях в соответствии с годовыми планами</t>
  </si>
  <si>
    <t>1.5.3. Проведение мероприятий по утилизации ртутьсодержащих ламп</t>
  </si>
  <si>
    <t>1.5.4. Реализация мероприятий по комплексной безопасности учреждений образования в части проведения обследований образовательных учреждений за счет средств областного бюджета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</si>
</sst>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_ ;[Red]\-0.00\ 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"/>
    <numFmt numFmtId="176" formatCode="#,##0.00_р_."/>
    <numFmt numFmtId="177" formatCode="#,##0.00_ ;[Red]\-#,##0.00\ "/>
  </numFmts>
  <fonts count="62">
    <font>
      <sz val="10"/>
      <name val="Arial Cyr"/>
      <family val="0"/>
    </font>
    <font>
      <sz val="12"/>
      <name val="Times New Roman"/>
      <family val="1"/>
    </font>
    <font>
      <sz val="10"/>
      <name val="Courier New"/>
      <family val="3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b/>
      <i/>
      <sz val="2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name val="Courier New"/>
      <family val="3"/>
    </font>
    <font>
      <u val="single"/>
      <sz val="10"/>
      <name val="Arial Cyr"/>
      <family val="0"/>
    </font>
    <font>
      <sz val="14"/>
      <name val="Times New Roman"/>
      <family val="1"/>
    </font>
    <font>
      <b/>
      <sz val="12"/>
      <name val="Arial Cyr"/>
      <family val="0"/>
    </font>
    <font>
      <sz val="14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40" fontId="4" fillId="0" borderId="0" xfId="0" applyNumberFormat="1" applyFont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40" fontId="16" fillId="0" borderId="0" xfId="0" applyNumberFormat="1" applyFont="1" applyAlignment="1">
      <alignment wrapText="1"/>
    </xf>
    <xf numFmtId="40" fontId="11" fillId="0" borderId="10" xfId="0" applyNumberFormat="1" applyFont="1" applyBorder="1" applyAlignment="1">
      <alignment wrapText="1"/>
    </xf>
    <xf numFmtId="40" fontId="11" fillId="0" borderId="11" xfId="0" applyNumberFormat="1" applyFont="1" applyBorder="1" applyAlignment="1">
      <alignment wrapText="1"/>
    </xf>
    <xf numFmtId="40" fontId="11" fillId="0" borderId="12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justify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53" applyFont="1" applyFill="1" applyBorder="1" applyAlignment="1">
      <alignment/>
      <protection/>
    </xf>
    <xf numFmtId="0" fontId="4" fillId="0" borderId="13" xfId="0" applyFont="1" applyFill="1" applyBorder="1" applyAlignment="1">
      <alignment horizontal="center"/>
    </xf>
    <xf numFmtId="14" fontId="4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/>
    </xf>
    <xf numFmtId="0" fontId="15" fillId="0" borderId="0" xfId="0" applyFont="1" applyBorder="1" applyAlignment="1">
      <alignment/>
    </xf>
    <xf numFmtId="0" fontId="15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2" fontId="3" fillId="0" borderId="14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40" fontId="4" fillId="0" borderId="14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top" wrapText="1"/>
    </xf>
    <xf numFmtId="40" fontId="1" fillId="0" borderId="14" xfId="0" applyNumberFormat="1" applyFont="1" applyBorder="1" applyAlignment="1">
      <alignment vertical="top" wrapText="1"/>
    </xf>
    <xf numFmtId="0" fontId="3" fillId="34" borderId="14" xfId="0" applyFont="1" applyFill="1" applyBorder="1" applyAlignment="1">
      <alignment vertical="top" wrapText="1"/>
    </xf>
    <xf numFmtId="40" fontId="3" fillId="34" borderId="14" xfId="0" applyNumberFormat="1" applyFont="1" applyFill="1" applyBorder="1" applyAlignment="1">
      <alignment vertical="top" wrapText="1"/>
    </xf>
    <xf numFmtId="0" fontId="10" fillId="35" borderId="14" xfId="0" applyFont="1" applyFill="1" applyBorder="1" applyAlignment="1">
      <alignment vertical="top" wrapText="1"/>
    </xf>
    <xf numFmtId="40" fontId="10" fillId="35" borderId="14" xfId="0" applyNumberFormat="1" applyFont="1" applyFill="1" applyBorder="1" applyAlignment="1">
      <alignment vertical="top" wrapText="1"/>
    </xf>
    <xf numFmtId="0" fontId="10" fillId="34" borderId="14" xfId="0" applyFont="1" applyFill="1" applyBorder="1" applyAlignment="1">
      <alignment vertical="top" wrapText="1"/>
    </xf>
    <xf numFmtId="0" fontId="10" fillId="34" borderId="14" xfId="0" applyFont="1" applyFill="1" applyBorder="1" applyAlignment="1">
      <alignment horizontal="center" vertical="top" wrapText="1"/>
    </xf>
    <xf numFmtId="40" fontId="10" fillId="34" borderId="14" xfId="0" applyNumberFormat="1" applyFont="1" applyFill="1" applyBorder="1" applyAlignment="1">
      <alignment vertical="top" wrapText="1"/>
    </xf>
    <xf numFmtId="0" fontId="9" fillId="35" borderId="14" xfId="0" applyFont="1" applyFill="1" applyBorder="1" applyAlignment="1">
      <alignment vertical="top" wrapText="1"/>
    </xf>
    <xf numFmtId="0" fontId="9" fillId="35" borderId="14" xfId="0" applyFont="1" applyFill="1" applyBorder="1" applyAlignment="1">
      <alignment horizontal="center" vertical="top" wrapText="1"/>
    </xf>
    <xf numFmtId="40" fontId="9" fillId="35" borderId="14" xfId="0" applyNumberFormat="1" applyFont="1" applyFill="1" applyBorder="1" applyAlignment="1">
      <alignment vertical="top" wrapText="1"/>
    </xf>
    <xf numFmtId="0" fontId="9" fillId="34" borderId="14" xfId="0" applyFont="1" applyFill="1" applyBorder="1" applyAlignment="1">
      <alignment vertical="top" wrapText="1"/>
    </xf>
    <xf numFmtId="0" fontId="9" fillId="34" borderId="14" xfId="0" applyFont="1" applyFill="1" applyBorder="1" applyAlignment="1">
      <alignment horizontal="center" vertical="top" wrapText="1"/>
    </xf>
    <xf numFmtId="40" fontId="9" fillId="34" borderId="14" xfId="0" applyNumberFormat="1" applyFont="1" applyFill="1" applyBorder="1" applyAlignment="1">
      <alignment vertical="top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40" fontId="12" fillId="34" borderId="14" xfId="0" applyNumberFormat="1" applyFont="1" applyFill="1" applyBorder="1" applyAlignment="1">
      <alignment wrapText="1"/>
    </xf>
    <xf numFmtId="0" fontId="4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40" fontId="1" fillId="0" borderId="14" xfId="0" applyNumberFormat="1" applyFont="1" applyFill="1" applyBorder="1" applyAlignment="1">
      <alignment vertical="top" wrapText="1"/>
    </xf>
    <xf numFmtId="0" fontId="10" fillId="35" borderId="18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13" xfId="0" applyFont="1" applyFill="1" applyBorder="1" applyAlignment="1">
      <alignment wrapText="1"/>
    </xf>
    <xf numFmtId="0" fontId="1" fillId="0" borderId="13" xfId="53" applyFont="1" applyFill="1" applyBorder="1" applyAlignment="1">
      <alignment vertical="top" wrapText="1"/>
      <protection/>
    </xf>
    <xf numFmtId="40" fontId="1" fillId="35" borderId="14" xfId="0" applyNumberFormat="1" applyFont="1" applyFill="1" applyBorder="1" applyAlignment="1">
      <alignment vertical="top" wrapText="1"/>
    </xf>
    <xf numFmtId="40" fontId="1" fillId="34" borderId="14" xfId="0" applyNumberFormat="1" applyFont="1" applyFill="1" applyBorder="1" applyAlignment="1">
      <alignment vertical="top" wrapText="1"/>
    </xf>
    <xf numFmtId="4" fontId="1" fillId="0" borderId="14" xfId="0" applyNumberFormat="1" applyFont="1" applyFill="1" applyBorder="1" applyAlignment="1">
      <alignment vertical="top" wrapText="1"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0" xfId="0" applyFont="1" applyBorder="1" applyAlignment="1">
      <alignment horizontal="right"/>
    </xf>
    <xf numFmtId="0" fontId="9" fillId="36" borderId="14" xfId="0" applyFont="1" applyFill="1" applyBorder="1" applyAlignment="1">
      <alignment vertical="top" wrapText="1"/>
    </xf>
    <xf numFmtId="0" fontId="9" fillId="36" borderId="14" xfId="0" applyFont="1" applyFill="1" applyBorder="1" applyAlignment="1">
      <alignment horizontal="center" vertical="top" wrapText="1"/>
    </xf>
    <xf numFmtId="40" fontId="9" fillId="36" borderId="14" xfId="0" applyNumberFormat="1" applyFont="1" applyFill="1" applyBorder="1" applyAlignment="1">
      <alignment vertical="top" wrapText="1"/>
    </xf>
    <xf numFmtId="0" fontId="13" fillId="36" borderId="0" xfId="0" applyFont="1" applyFill="1" applyBorder="1" applyAlignment="1">
      <alignment/>
    </xf>
    <xf numFmtId="0" fontId="1" fillId="36" borderId="14" xfId="0" applyFont="1" applyFill="1" applyBorder="1" applyAlignment="1">
      <alignment vertical="top" wrapText="1"/>
    </xf>
    <xf numFmtId="0" fontId="1" fillId="36" borderId="14" xfId="0" applyFont="1" applyFill="1" applyBorder="1" applyAlignment="1">
      <alignment horizontal="center" vertical="top" wrapText="1"/>
    </xf>
    <xf numFmtId="40" fontId="1" fillId="36" borderId="14" xfId="0" applyNumberFormat="1" applyFont="1" applyFill="1" applyBorder="1" applyAlignment="1">
      <alignment vertical="top" wrapText="1"/>
    </xf>
    <xf numFmtId="0" fontId="4" fillId="36" borderId="0" xfId="0" applyFont="1" applyFill="1" applyBorder="1" applyAlignment="1">
      <alignment/>
    </xf>
    <xf numFmtId="0" fontId="9" fillId="37" borderId="14" xfId="0" applyFont="1" applyFill="1" applyBorder="1" applyAlignment="1">
      <alignment vertical="top" wrapText="1"/>
    </xf>
    <xf numFmtId="0" fontId="9" fillId="37" borderId="14" xfId="0" applyFont="1" applyFill="1" applyBorder="1" applyAlignment="1">
      <alignment horizontal="center" vertical="top" wrapText="1"/>
    </xf>
    <xf numFmtId="40" fontId="9" fillId="37" borderId="14" xfId="0" applyNumberFormat="1" applyFont="1" applyFill="1" applyBorder="1" applyAlignment="1">
      <alignment vertical="top" wrapText="1"/>
    </xf>
    <xf numFmtId="0" fontId="13" fillId="37" borderId="0" xfId="0" applyFont="1" applyFill="1" applyBorder="1" applyAlignment="1">
      <alignment/>
    </xf>
    <xf numFmtId="0" fontId="9" fillId="38" borderId="14" xfId="0" applyFont="1" applyFill="1" applyBorder="1" applyAlignment="1">
      <alignment vertical="top" wrapText="1"/>
    </xf>
    <xf numFmtId="0" fontId="9" fillId="38" borderId="14" xfId="0" applyFont="1" applyFill="1" applyBorder="1" applyAlignment="1">
      <alignment horizontal="center" vertical="top" wrapText="1"/>
    </xf>
    <xf numFmtId="40" fontId="9" fillId="38" borderId="14" xfId="0" applyNumberFormat="1" applyFont="1" applyFill="1" applyBorder="1" applyAlignment="1">
      <alignment vertical="top" wrapText="1"/>
    </xf>
    <xf numFmtId="0" fontId="13" fillId="38" borderId="0" xfId="0" applyFont="1" applyFill="1" applyBorder="1" applyAlignment="1">
      <alignment/>
    </xf>
    <xf numFmtId="40" fontId="11" fillId="38" borderId="10" xfId="0" applyNumberFormat="1" applyFont="1" applyFill="1" applyBorder="1" applyAlignment="1">
      <alignment wrapText="1"/>
    </xf>
    <xf numFmtId="0" fontId="18" fillId="0" borderId="0" xfId="42" applyFont="1" applyFill="1" applyAlignment="1" applyProtection="1">
      <alignment/>
      <protection/>
    </xf>
    <xf numFmtId="0" fontId="1" fillId="38" borderId="14" xfId="0" applyFont="1" applyFill="1" applyBorder="1" applyAlignment="1">
      <alignment vertical="top" wrapText="1"/>
    </xf>
    <xf numFmtId="0" fontId="1" fillId="38" borderId="14" xfId="0" applyFont="1" applyFill="1" applyBorder="1" applyAlignment="1">
      <alignment horizontal="center" vertical="top" wrapText="1"/>
    </xf>
    <xf numFmtId="40" fontId="1" fillId="38" borderId="14" xfId="0" applyNumberFormat="1" applyFont="1" applyFill="1" applyBorder="1" applyAlignment="1">
      <alignment vertical="top" wrapText="1"/>
    </xf>
    <xf numFmtId="0" fontId="4" fillId="38" borderId="0" xfId="0" applyFont="1" applyFill="1" applyBorder="1" applyAlignment="1">
      <alignment/>
    </xf>
    <xf numFmtId="40" fontId="1" fillId="0" borderId="0" xfId="0" applyNumberFormat="1" applyFont="1" applyFill="1" applyAlignment="1">
      <alignment wrapText="1"/>
    </xf>
    <xf numFmtId="0" fontId="3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1" fillId="0" borderId="0" xfId="53" applyFont="1" applyFill="1" applyBorder="1" applyAlignment="1">
      <alignment horizontal="left" vertical="top" wrapText="1"/>
      <protection/>
    </xf>
    <xf numFmtId="14" fontId="1" fillId="0" borderId="0" xfId="53" applyNumberFormat="1" applyFont="1" applyFill="1" applyBorder="1" applyAlignment="1">
      <alignment horizontal="left" vertical="top" wrapText="1"/>
      <protection/>
    </xf>
    <xf numFmtId="40" fontId="1" fillId="0" borderId="14" xfId="0" applyNumberFormat="1" applyFont="1" applyFill="1" applyBorder="1" applyAlignment="1">
      <alignment vertical="top" wrapText="1"/>
    </xf>
    <xf numFmtId="0" fontId="3" fillId="0" borderId="21" xfId="0" applyFont="1" applyBorder="1" applyAlignment="1">
      <alignment wrapText="1"/>
    </xf>
    <xf numFmtId="0" fontId="24" fillId="0" borderId="22" xfId="0" applyFont="1" applyBorder="1" applyAlignment="1">
      <alignment/>
    </xf>
    <xf numFmtId="0" fontId="24" fillId="0" borderId="23" xfId="0" applyFont="1" applyBorder="1" applyAlignment="1">
      <alignment/>
    </xf>
    <xf numFmtId="0" fontId="1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0" fontId="3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wrapText="1"/>
    </xf>
    <xf numFmtId="0" fontId="4" fillId="0" borderId="20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1" fillId="0" borderId="21" xfId="0" applyFont="1" applyBorder="1" applyAlignment="1">
      <alignment wrapText="1"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1" fillId="0" borderId="24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wrapText="1"/>
    </xf>
    <xf numFmtId="0" fontId="1" fillId="0" borderId="0" xfId="53" applyFont="1" applyFill="1" applyBorder="1" applyAlignment="1">
      <alignment horizontal="left" vertical="top" wrapText="1"/>
      <protection/>
    </xf>
    <xf numFmtId="0" fontId="4" fillId="0" borderId="14" xfId="0" applyFont="1" applyBorder="1" applyAlignment="1">
      <alignment horizontal="center" vertical="center" wrapText="1"/>
    </xf>
    <xf numFmtId="40" fontId="4" fillId="0" borderId="14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40" fontId="3" fillId="0" borderId="23" xfId="0" applyNumberFormat="1" applyFont="1" applyBorder="1" applyAlignment="1">
      <alignment wrapText="1"/>
    </xf>
    <xf numFmtId="0" fontId="1" fillId="0" borderId="19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10" fillId="35" borderId="18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36" borderId="18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top" wrapText="1"/>
    </xf>
    <xf numFmtId="0" fontId="10" fillId="35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1" fillId="0" borderId="14" xfId="0" applyFont="1" applyBorder="1" applyAlignment="1">
      <alignment vertical="top" wrapText="1"/>
    </xf>
    <xf numFmtId="14" fontId="1" fillId="0" borderId="14" xfId="0" applyNumberFormat="1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4152900</xdr:colOff>
      <xdr:row>0</xdr:row>
      <xdr:rowOff>28575</xdr:rowOff>
    </xdr:from>
    <xdr:to>
      <xdr:col>2</xdr:col>
      <xdr:colOff>857250</xdr:colOff>
      <xdr:row>8</xdr:row>
      <xdr:rowOff>133350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4152900" y="28575"/>
          <a:ext cx="4495800" cy="1781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Утверждаю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Председатель комитета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(наименование должности лица,утверждающего документ)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Комитет по образованию администрации города Мурманска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(наименование органа, осуществляющего функции и полномочия учредителя)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____________________Н.Н. Карпенко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(подпись)                                      (расшифровка)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"14" января 2013 г.</a:t>
          </a:r>
        </a:p>
      </xdr:txBody>
    </xdr:sp>
    <xdr:clientData/>
  </xdr:twoCellAnchor>
  <xdr:twoCellAnchor>
    <xdr:from>
      <xdr:col>0</xdr:col>
      <xdr:colOff>4152900</xdr:colOff>
      <xdr:row>0</xdr:row>
      <xdr:rowOff>28575</xdr:rowOff>
    </xdr:from>
    <xdr:to>
      <xdr:col>2</xdr:col>
      <xdr:colOff>857250</xdr:colOff>
      <xdr:row>8</xdr:row>
      <xdr:rowOff>133350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4152900" y="28575"/>
          <a:ext cx="4495800" cy="1781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Утверждаю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Председатель комитета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(наименование должности лица,утверждающего документ)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Комитет по образованию администрации города Мурманска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(наименование органа, осуществляющего функции и полномочия учредителя)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____________________Н.Н. Карпенко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(подпись)                                      (расшифровка)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"14" января 2013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62C704B62CB9DDDA4C4705B9B155DF8D330F9976C00E387A346CCE8wDo3H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view="pageBreakPreview" zoomScale="115" zoomScaleSheetLayoutView="115" workbookViewId="0" topLeftCell="A1">
      <selection activeCell="A53" sqref="A53"/>
    </sheetView>
  </sheetViews>
  <sheetFormatPr defaultColWidth="9.00390625" defaultRowHeight="12.75"/>
  <cols>
    <col min="1" max="1" width="87.125" style="27" customWidth="1"/>
    <col min="2" max="2" width="15.125" style="27" bestFit="1" customWidth="1"/>
    <col min="3" max="3" width="11.875" style="27" customWidth="1"/>
    <col min="4" max="10" width="0" style="27" hidden="1" customWidth="1"/>
    <col min="11" max="16384" width="9.125" style="27" customWidth="1"/>
  </cols>
  <sheetData>
    <row r="1" spans="1:3" ht="15.75">
      <c r="A1" s="123"/>
      <c r="C1" s="22"/>
    </row>
    <row r="2" spans="1:3" ht="12.75">
      <c r="A2" s="123"/>
      <c r="C2" s="28"/>
    </row>
    <row r="3" spans="2:3" ht="12.75">
      <c r="B3" s="126"/>
      <c r="C3" s="126"/>
    </row>
    <row r="4" ht="12.75">
      <c r="C4" s="28"/>
    </row>
    <row r="5" spans="2:3" ht="12.75">
      <c r="B5" s="29"/>
      <c r="C5" s="28"/>
    </row>
    <row r="6" spans="2:3" ht="39.75" customHeight="1">
      <c r="B6" s="127"/>
      <c r="C6" s="127"/>
    </row>
    <row r="7" spans="2:3" ht="12.75">
      <c r="B7" s="34"/>
      <c r="C7" s="28"/>
    </row>
    <row r="8" spans="2:3" ht="12.75">
      <c r="B8" s="34"/>
      <c r="C8" s="28"/>
    </row>
    <row r="9" spans="2:3" ht="12.75">
      <c r="B9" s="34"/>
      <c r="C9" s="28"/>
    </row>
    <row r="10" ht="15.75">
      <c r="A10" s="19"/>
    </row>
    <row r="11" spans="1:11" ht="15.75">
      <c r="A11" s="128" t="s">
        <v>114</v>
      </c>
      <c r="B11" s="128"/>
      <c r="C11" s="128"/>
      <c r="D11" s="23"/>
      <c r="E11" s="23"/>
      <c r="F11" s="23"/>
      <c r="G11" s="23"/>
      <c r="H11" s="23"/>
      <c r="I11" s="23"/>
      <c r="J11" s="23"/>
      <c r="K11" s="23"/>
    </row>
    <row r="12" spans="1:11" ht="15.75">
      <c r="A12" s="128" t="s">
        <v>115</v>
      </c>
      <c r="B12" s="128"/>
      <c r="C12" s="128"/>
      <c r="D12" s="23"/>
      <c r="E12" s="23"/>
      <c r="F12" s="23"/>
      <c r="G12" s="23"/>
      <c r="H12" s="23"/>
      <c r="I12" s="23"/>
      <c r="J12" s="23"/>
      <c r="K12" s="23"/>
    </row>
    <row r="13" spans="1:11" ht="15.75">
      <c r="A13" s="128" t="s">
        <v>305</v>
      </c>
      <c r="B13" s="128"/>
      <c r="C13" s="128"/>
      <c r="D13" s="23"/>
      <c r="E13" s="23"/>
      <c r="F13" s="23"/>
      <c r="G13" s="23"/>
      <c r="H13" s="23"/>
      <c r="I13" s="23"/>
      <c r="J13" s="23"/>
      <c r="K13" s="23"/>
    </row>
    <row r="14" spans="1:3" ht="15.75">
      <c r="A14" s="129" t="s">
        <v>308</v>
      </c>
      <c r="B14" s="129"/>
      <c r="C14" s="129"/>
    </row>
    <row r="15" ht="12.75">
      <c r="C15" s="29" t="s">
        <v>219</v>
      </c>
    </row>
    <row r="16" spans="1:3" ht="15.75">
      <c r="A16" s="71" t="s">
        <v>306</v>
      </c>
      <c r="B16" s="27" t="s">
        <v>209</v>
      </c>
      <c r="C16" s="31"/>
    </row>
    <row r="17" spans="1:3" ht="15.75">
      <c r="A17" s="72" t="s">
        <v>315</v>
      </c>
      <c r="B17" s="24" t="s">
        <v>210</v>
      </c>
      <c r="C17" s="32">
        <v>41288</v>
      </c>
    </row>
    <row r="18" spans="1:3" ht="15.75">
      <c r="A18" s="72"/>
      <c r="B18" s="24" t="s">
        <v>211</v>
      </c>
      <c r="C18" s="31">
        <v>51696983</v>
      </c>
    </row>
    <row r="19" spans="1:3" ht="15.75">
      <c r="A19" s="73" t="s">
        <v>264</v>
      </c>
      <c r="B19" s="24" t="s">
        <v>212</v>
      </c>
      <c r="C19" s="31">
        <v>5191602059</v>
      </c>
    </row>
    <row r="20" spans="1:3" ht="15.75">
      <c r="A20" s="73" t="s">
        <v>237</v>
      </c>
      <c r="B20" s="24" t="s">
        <v>213</v>
      </c>
      <c r="C20" s="31">
        <v>519001001</v>
      </c>
    </row>
    <row r="21" spans="1:3" ht="15.75">
      <c r="A21" s="74" t="s">
        <v>239</v>
      </c>
      <c r="B21" s="24" t="s">
        <v>214</v>
      </c>
      <c r="C21" s="31">
        <v>47401000000</v>
      </c>
    </row>
    <row r="22" spans="1:3" ht="15.75">
      <c r="A22" s="73" t="s">
        <v>238</v>
      </c>
      <c r="B22" s="24" t="s">
        <v>215</v>
      </c>
      <c r="C22" s="31">
        <v>956</v>
      </c>
    </row>
    <row r="23" spans="1:3" ht="15.75">
      <c r="A23" s="73" t="s">
        <v>316</v>
      </c>
      <c r="B23" s="105" t="s">
        <v>216</v>
      </c>
      <c r="C23" s="31">
        <v>383</v>
      </c>
    </row>
    <row r="24" ht="15.75">
      <c r="A24" s="73"/>
    </row>
    <row r="25" ht="15.75">
      <c r="A25" s="73" t="s">
        <v>317</v>
      </c>
    </row>
    <row r="26" ht="12.75">
      <c r="A26" s="75"/>
    </row>
    <row r="27" s="24" customFormat="1" ht="15.75">
      <c r="A27" s="24" t="s">
        <v>318</v>
      </c>
    </row>
    <row r="28" s="24" customFormat="1" ht="15.75">
      <c r="A28" s="113" t="s">
        <v>319</v>
      </c>
    </row>
    <row r="29" s="24" customFormat="1" ht="15.75">
      <c r="A29" s="113" t="s">
        <v>320</v>
      </c>
    </row>
    <row r="30" s="24" customFormat="1" ht="15.75">
      <c r="A30" s="24" t="s">
        <v>217</v>
      </c>
    </row>
    <row r="31" s="24" customFormat="1" ht="15.75">
      <c r="A31" s="111" t="s">
        <v>321</v>
      </c>
    </row>
    <row r="32" s="24" customFormat="1" ht="15.75">
      <c r="A32" s="72" t="s">
        <v>322</v>
      </c>
    </row>
    <row r="33" s="24" customFormat="1" ht="15.75">
      <c r="A33" s="72" t="s">
        <v>323</v>
      </c>
    </row>
    <row r="34" spans="1:4" s="24" customFormat="1" ht="15.75">
      <c r="A34" s="73" t="s">
        <v>324</v>
      </c>
      <c r="D34" s="24" t="s">
        <v>263</v>
      </c>
    </row>
    <row r="35" spans="1:4" s="24" customFormat="1" ht="15.75">
      <c r="A35" s="76" t="s">
        <v>332</v>
      </c>
      <c r="D35" s="25"/>
    </row>
    <row r="36" spans="1:4" s="24" customFormat="1" ht="15.75">
      <c r="A36" s="71" t="s">
        <v>265</v>
      </c>
      <c r="B36" s="71"/>
      <c r="C36" s="71"/>
      <c r="D36" s="25"/>
    </row>
    <row r="37" spans="1:4" s="24" customFormat="1" ht="31.5" customHeight="1">
      <c r="A37" s="118" t="s">
        <v>325</v>
      </c>
      <c r="B37" s="130"/>
      <c r="C37" s="130"/>
      <c r="D37" s="131"/>
    </row>
    <row r="38" spans="1:4" s="24" customFormat="1" ht="30" customHeight="1">
      <c r="A38" s="118" t="s">
        <v>326</v>
      </c>
      <c r="B38" s="119"/>
      <c r="C38" s="119"/>
      <c r="D38" s="120"/>
    </row>
    <row r="39" spans="1:8" s="24" customFormat="1" ht="32.25" customHeight="1">
      <c r="A39" s="118" t="s">
        <v>328</v>
      </c>
      <c r="B39" s="119"/>
      <c r="C39" s="119"/>
      <c r="D39" s="120"/>
      <c r="E39" s="132" t="s">
        <v>327</v>
      </c>
      <c r="F39" s="133"/>
      <c r="G39" s="133"/>
      <c r="H39" s="134"/>
    </row>
    <row r="40" spans="1:4" s="24" customFormat="1" ht="46.5" customHeight="1">
      <c r="A40" s="118" t="s">
        <v>329</v>
      </c>
      <c r="B40" s="119"/>
      <c r="C40" s="119"/>
      <c r="D40" s="120"/>
    </row>
    <row r="41" spans="1:4" s="24" customFormat="1" ht="15.75">
      <c r="A41" s="124" t="s">
        <v>307</v>
      </c>
      <c r="B41" s="125"/>
      <c r="C41" s="125"/>
      <c r="D41" s="112"/>
    </row>
    <row r="42" s="24" customFormat="1" ht="12.75" customHeight="1">
      <c r="D42" s="25"/>
    </row>
    <row r="43" spans="1:4" s="24" customFormat="1" ht="12.75" customHeight="1">
      <c r="A43" s="25" t="s">
        <v>261</v>
      </c>
      <c r="B43" s="25"/>
      <c r="C43" s="25"/>
      <c r="D43" s="25"/>
    </row>
    <row r="44" spans="1:4" s="24" customFormat="1" ht="15.75">
      <c r="A44" s="137" t="s">
        <v>330</v>
      </c>
      <c r="B44" s="137"/>
      <c r="C44" s="137"/>
      <c r="D44" s="30"/>
    </row>
    <row r="45" spans="1:4" s="24" customFormat="1" ht="15.75">
      <c r="A45" s="76" t="s">
        <v>335</v>
      </c>
      <c r="B45" s="114"/>
      <c r="C45" s="114"/>
      <c r="D45" s="30"/>
    </row>
    <row r="46" spans="1:4" s="24" customFormat="1" ht="17.25" customHeight="1">
      <c r="A46" s="138" t="s">
        <v>339</v>
      </c>
      <c r="B46" s="138"/>
      <c r="C46" s="138"/>
      <c r="D46" s="30" t="s">
        <v>336</v>
      </c>
    </row>
    <row r="47" spans="1:4" s="24" customFormat="1" ht="15.75">
      <c r="A47" s="138" t="s">
        <v>337</v>
      </c>
      <c r="B47" s="138"/>
      <c r="C47" s="138"/>
      <c r="D47" s="30" t="s">
        <v>338</v>
      </c>
    </row>
    <row r="48" spans="1:4" s="24" customFormat="1" ht="15.75">
      <c r="A48" s="138" t="s">
        <v>340</v>
      </c>
      <c r="B48" s="138"/>
      <c r="C48" s="138"/>
      <c r="D48" s="30"/>
    </row>
    <row r="49" spans="1:4" s="24" customFormat="1" ht="47.25">
      <c r="A49" s="116" t="s">
        <v>341</v>
      </c>
      <c r="B49" s="115"/>
      <c r="C49" s="115"/>
      <c r="D49" s="30"/>
    </row>
    <row r="50" s="24" customFormat="1" ht="15.75">
      <c r="A50" s="24" t="s">
        <v>218</v>
      </c>
    </row>
    <row r="51" ht="15.75">
      <c r="A51" s="19"/>
    </row>
    <row r="52" spans="1:3" ht="15.75">
      <c r="A52" s="45" t="s">
        <v>116</v>
      </c>
      <c r="B52" s="121" t="s">
        <v>117</v>
      </c>
      <c r="C52" s="121"/>
    </row>
    <row r="53" spans="1:3" ht="12.75">
      <c r="A53" s="70">
        <v>1</v>
      </c>
      <c r="B53" s="122">
        <v>2</v>
      </c>
      <c r="C53" s="122"/>
    </row>
    <row r="54" spans="1:4" ht="15.75">
      <c r="A54" s="47" t="s">
        <v>118</v>
      </c>
      <c r="B54" s="117">
        <v>3763897.74</v>
      </c>
      <c r="C54" s="117"/>
      <c r="D54" s="27" t="s">
        <v>249</v>
      </c>
    </row>
    <row r="55" spans="1:4" ht="15.75">
      <c r="A55" s="47" t="s">
        <v>119</v>
      </c>
      <c r="B55" s="117">
        <v>9591932.95</v>
      </c>
      <c r="C55" s="117"/>
      <c r="D55" s="27" t="s">
        <v>242</v>
      </c>
    </row>
    <row r="56" spans="1:3" ht="15.75">
      <c r="A56" s="47" t="s">
        <v>120</v>
      </c>
      <c r="B56" s="117"/>
      <c r="C56" s="117"/>
    </row>
    <row r="57" spans="1:4" ht="31.5">
      <c r="A57" s="47" t="s">
        <v>222</v>
      </c>
      <c r="B57" s="117">
        <v>9591932.95</v>
      </c>
      <c r="C57" s="117"/>
      <c r="D57" s="27" t="s">
        <v>240</v>
      </c>
    </row>
    <row r="58" spans="1:4" ht="31.5">
      <c r="A58" s="47" t="s">
        <v>223</v>
      </c>
      <c r="B58" s="117"/>
      <c r="C58" s="117"/>
      <c r="D58" s="27" t="s">
        <v>241</v>
      </c>
    </row>
    <row r="59" spans="1:4" ht="31.5">
      <c r="A59" s="47" t="s">
        <v>221</v>
      </c>
      <c r="B59" s="117"/>
      <c r="C59" s="117"/>
      <c r="D59" s="27" t="s">
        <v>243</v>
      </c>
    </row>
    <row r="60" spans="1:4" ht="31.5">
      <c r="A60" s="47" t="s">
        <v>224</v>
      </c>
      <c r="B60" s="117"/>
      <c r="C60" s="117"/>
      <c r="D60" s="27" t="s">
        <v>244</v>
      </c>
    </row>
    <row r="61" spans="1:3" ht="15.75">
      <c r="A61" s="47" t="s">
        <v>121</v>
      </c>
      <c r="B61" s="117">
        <v>2441743.91</v>
      </c>
      <c r="C61" s="117"/>
    </row>
    <row r="62" spans="1:4" ht="15.75">
      <c r="A62" s="47" t="s">
        <v>122</v>
      </c>
      <c r="B62" s="117">
        <f>2865645.33+4212435.56</f>
        <v>7078080.89</v>
      </c>
      <c r="C62" s="117"/>
      <c r="D62" s="27" t="s">
        <v>245</v>
      </c>
    </row>
    <row r="63" spans="1:3" ht="15.75">
      <c r="A63" s="47" t="s">
        <v>120</v>
      </c>
      <c r="B63" s="117"/>
      <c r="C63" s="117"/>
    </row>
    <row r="64" spans="1:4" ht="15.75">
      <c r="A64" s="47" t="s">
        <v>123</v>
      </c>
      <c r="B64" s="117">
        <v>2865645.33</v>
      </c>
      <c r="C64" s="117"/>
      <c r="D64" s="27" t="s">
        <v>266</v>
      </c>
    </row>
    <row r="65" spans="1:4" ht="31.5">
      <c r="A65" s="47" t="s">
        <v>225</v>
      </c>
      <c r="B65" s="117">
        <f>4212435.56-19976</f>
        <v>4192459.5599999996</v>
      </c>
      <c r="C65" s="117"/>
      <c r="D65" s="27" t="s">
        <v>246</v>
      </c>
    </row>
    <row r="66" spans="1:4" ht="31.5">
      <c r="A66" s="47" t="s">
        <v>226</v>
      </c>
      <c r="B66" s="117">
        <v>19976</v>
      </c>
      <c r="C66" s="117"/>
      <c r="D66" s="27" t="s">
        <v>247</v>
      </c>
    </row>
    <row r="67" spans="1:4" ht="15.75">
      <c r="A67" s="47" t="s">
        <v>124</v>
      </c>
      <c r="B67" s="117">
        <v>853281.19</v>
      </c>
      <c r="C67" s="117"/>
      <c r="D67" s="27" t="s">
        <v>248</v>
      </c>
    </row>
    <row r="68" spans="1:4" ht="15.75">
      <c r="A68" s="47" t="s">
        <v>125</v>
      </c>
      <c r="B68" s="117">
        <v>-2778006.39</v>
      </c>
      <c r="C68" s="117"/>
      <c r="D68" s="27" t="s">
        <v>250</v>
      </c>
    </row>
    <row r="69" spans="1:4" ht="15.75">
      <c r="A69" s="47" t="s">
        <v>126</v>
      </c>
      <c r="B69" s="117"/>
      <c r="C69" s="117"/>
      <c r="D69" s="27" t="s">
        <v>268</v>
      </c>
    </row>
    <row r="70" spans="1:3" ht="15.75">
      <c r="A70" s="47" t="s">
        <v>227</v>
      </c>
      <c r="B70" s="117"/>
      <c r="C70" s="117"/>
    </row>
    <row r="71" spans="1:3" ht="31.5">
      <c r="A71" s="47" t="s">
        <v>228</v>
      </c>
      <c r="B71" s="117">
        <v>82497.52</v>
      </c>
      <c r="C71" s="117"/>
    </row>
    <row r="72" spans="1:3" ht="15.75">
      <c r="A72" s="47" t="s">
        <v>120</v>
      </c>
      <c r="B72" s="117"/>
      <c r="C72" s="117"/>
    </row>
    <row r="73" spans="1:4" ht="15.75">
      <c r="A73" s="47" t="s">
        <v>127</v>
      </c>
      <c r="B73" s="117"/>
      <c r="C73" s="117"/>
      <c r="D73" s="26"/>
    </row>
    <row r="74" spans="1:4" ht="15.75">
      <c r="A74" s="47" t="s">
        <v>128</v>
      </c>
      <c r="B74" s="117"/>
      <c r="C74" s="117"/>
      <c r="D74" s="26"/>
    </row>
    <row r="75" spans="1:4" ht="15.75">
      <c r="A75" s="47" t="s">
        <v>129</v>
      </c>
      <c r="B75" s="117">
        <v>35609.16</v>
      </c>
      <c r="C75" s="117"/>
      <c r="D75" s="26"/>
    </row>
    <row r="76" spans="1:4" ht="15.75">
      <c r="A76" s="47" t="s">
        <v>130</v>
      </c>
      <c r="B76" s="117"/>
      <c r="C76" s="117"/>
      <c r="D76" s="26"/>
    </row>
    <row r="77" spans="1:4" ht="15.75">
      <c r="A77" s="47" t="s">
        <v>131</v>
      </c>
      <c r="B77" s="117">
        <v>46888.36</v>
      </c>
      <c r="C77" s="117"/>
      <c r="D77" s="26"/>
    </row>
    <row r="78" spans="1:4" ht="15.75">
      <c r="A78" s="47" t="s">
        <v>132</v>
      </c>
      <c r="B78" s="117"/>
      <c r="C78" s="117"/>
      <c r="D78" s="26"/>
    </row>
    <row r="79" spans="1:4" ht="15.75">
      <c r="A79" s="47" t="s">
        <v>133</v>
      </c>
      <c r="B79" s="117"/>
      <c r="C79" s="117"/>
      <c r="D79" s="26"/>
    </row>
    <row r="80" spans="1:4" ht="15.75">
      <c r="A80" s="47" t="s">
        <v>134</v>
      </c>
      <c r="B80" s="117"/>
      <c r="C80" s="117"/>
      <c r="D80" s="26"/>
    </row>
    <row r="81" spans="1:10" ht="15.75">
      <c r="A81" s="43" t="s">
        <v>282</v>
      </c>
      <c r="B81" s="117">
        <v>3151.11</v>
      </c>
      <c r="C81" s="117"/>
      <c r="D81" s="135" t="s">
        <v>288</v>
      </c>
      <c r="E81" s="136"/>
      <c r="F81" s="136"/>
      <c r="G81" s="136"/>
      <c r="H81" s="136"/>
      <c r="I81" s="136"/>
      <c r="J81" s="136"/>
    </row>
    <row r="82" spans="1:4" ht="15.75">
      <c r="A82" s="43" t="s">
        <v>126</v>
      </c>
      <c r="B82" s="117"/>
      <c r="C82" s="117"/>
      <c r="D82" s="26"/>
    </row>
    <row r="83" spans="1:4" ht="15.75">
      <c r="A83" s="47" t="s">
        <v>135</v>
      </c>
      <c r="B83" s="117"/>
      <c r="C83" s="117"/>
      <c r="D83" s="27" t="s">
        <v>251</v>
      </c>
    </row>
    <row r="84" spans="1:4" ht="15.75">
      <c r="A84" s="43" t="s">
        <v>289</v>
      </c>
      <c r="B84" s="117"/>
      <c r="C84" s="117"/>
      <c r="D84" s="26"/>
    </row>
    <row r="85" spans="1:4" ht="15.75">
      <c r="A85" s="43" t="s">
        <v>136</v>
      </c>
      <c r="B85" s="117"/>
      <c r="C85" s="117"/>
      <c r="D85" s="26"/>
    </row>
    <row r="86" spans="1:4" ht="15.75">
      <c r="A86" s="43" t="s">
        <v>137</v>
      </c>
      <c r="B86" s="117"/>
      <c r="C86" s="117"/>
      <c r="D86" s="26"/>
    </row>
    <row r="87" spans="1:4" ht="15.75">
      <c r="A87" s="43" t="s">
        <v>290</v>
      </c>
      <c r="B87" s="117"/>
      <c r="C87" s="117"/>
      <c r="D87" s="26"/>
    </row>
    <row r="88" spans="1:4" ht="15.75">
      <c r="A88" s="43" t="s">
        <v>138</v>
      </c>
      <c r="B88" s="117"/>
      <c r="C88" s="117"/>
      <c r="D88" s="26"/>
    </row>
    <row r="89" spans="1:4" ht="15.75">
      <c r="A89" s="43" t="s">
        <v>139</v>
      </c>
      <c r="B89" s="117"/>
      <c r="C89" s="117"/>
      <c r="D89" s="26"/>
    </row>
    <row r="90" spans="1:4" ht="15.75">
      <c r="A90" s="43" t="s">
        <v>291</v>
      </c>
      <c r="B90" s="117"/>
      <c r="C90" s="117"/>
      <c r="D90" s="26"/>
    </row>
    <row r="91" spans="1:4" ht="15.75">
      <c r="A91" s="43" t="s">
        <v>292</v>
      </c>
      <c r="B91" s="117"/>
      <c r="C91" s="117"/>
      <c r="D91" s="26"/>
    </row>
    <row r="92" spans="1:4" ht="15.75">
      <c r="A92" s="43" t="s">
        <v>293</v>
      </c>
      <c r="B92" s="117"/>
      <c r="C92" s="117"/>
      <c r="D92" s="26"/>
    </row>
    <row r="93" spans="1:4" ht="15.75">
      <c r="A93" s="43" t="s">
        <v>294</v>
      </c>
      <c r="B93" s="117"/>
      <c r="C93" s="117"/>
      <c r="D93" s="26"/>
    </row>
    <row r="94" spans="1:4" ht="15.75">
      <c r="A94" s="43" t="s">
        <v>295</v>
      </c>
      <c r="B94" s="117"/>
      <c r="C94" s="117"/>
      <c r="D94" s="26"/>
    </row>
    <row r="95" spans="1:4" ht="15.75">
      <c r="A95" s="43" t="s">
        <v>296</v>
      </c>
      <c r="B95" s="117"/>
      <c r="C95" s="117"/>
      <c r="D95" s="26"/>
    </row>
    <row r="96" spans="1:4" ht="15.75">
      <c r="A96" s="43" t="s">
        <v>140</v>
      </c>
      <c r="B96" s="117"/>
      <c r="C96" s="117"/>
      <c r="D96" s="26"/>
    </row>
    <row r="97" spans="1:3" ht="31.5">
      <c r="A97" s="47" t="s">
        <v>220</v>
      </c>
      <c r="B97" s="117">
        <v>-3058.93</v>
      </c>
      <c r="C97" s="117"/>
    </row>
    <row r="98" spans="1:4" ht="15.75">
      <c r="A98" s="47" t="s">
        <v>120</v>
      </c>
      <c r="B98" s="117"/>
      <c r="C98" s="117"/>
      <c r="D98" s="26"/>
    </row>
    <row r="99" spans="1:4" ht="15.75">
      <c r="A99" s="43" t="s">
        <v>278</v>
      </c>
      <c r="B99" s="117">
        <v>1400.59</v>
      </c>
      <c r="C99" s="117"/>
      <c r="D99" s="26"/>
    </row>
    <row r="100" spans="1:4" ht="15.75">
      <c r="A100" s="43" t="s">
        <v>279</v>
      </c>
      <c r="B100" s="117"/>
      <c r="C100" s="117"/>
      <c r="D100" s="26"/>
    </row>
    <row r="101" spans="1:4" ht="15.75">
      <c r="A101" s="43" t="s">
        <v>280</v>
      </c>
      <c r="B101" s="117"/>
      <c r="C101" s="117"/>
      <c r="D101" s="26"/>
    </row>
    <row r="102" spans="1:4" ht="15.75">
      <c r="A102" s="43" t="s">
        <v>281</v>
      </c>
      <c r="B102" s="117"/>
      <c r="C102" s="117"/>
      <c r="D102" s="26"/>
    </row>
    <row r="103" spans="1:4" ht="15.75">
      <c r="A103" s="43" t="s">
        <v>141</v>
      </c>
      <c r="B103" s="117"/>
      <c r="C103" s="117"/>
      <c r="D103" s="26"/>
    </row>
    <row r="104" spans="1:4" ht="15.75">
      <c r="A104" s="43" t="s">
        <v>283</v>
      </c>
      <c r="B104" s="117"/>
      <c r="C104" s="117"/>
      <c r="D104" s="26"/>
    </row>
    <row r="105" spans="1:4" ht="15.75">
      <c r="A105" s="43" t="s">
        <v>284</v>
      </c>
      <c r="B105" s="117"/>
      <c r="C105" s="117"/>
      <c r="D105" s="26"/>
    </row>
    <row r="106" spans="1:4" ht="15.75">
      <c r="A106" s="43" t="s">
        <v>285</v>
      </c>
      <c r="B106" s="117"/>
      <c r="C106" s="117"/>
      <c r="D106" s="26"/>
    </row>
    <row r="107" spans="1:4" ht="15.75">
      <c r="A107" s="43" t="s">
        <v>286</v>
      </c>
      <c r="B107" s="117"/>
      <c r="C107" s="117"/>
      <c r="D107" s="26"/>
    </row>
    <row r="108" spans="1:4" ht="15.75">
      <c r="A108" s="43" t="s">
        <v>287</v>
      </c>
      <c r="B108" s="117"/>
      <c r="C108" s="117"/>
      <c r="D108" s="26"/>
    </row>
    <row r="109" spans="1:4" ht="15.75">
      <c r="A109" s="43" t="s">
        <v>142</v>
      </c>
      <c r="B109" s="117"/>
      <c r="C109" s="117"/>
      <c r="D109" s="26"/>
    </row>
    <row r="110" spans="1:4" ht="15.75">
      <c r="A110" s="43" t="s">
        <v>143</v>
      </c>
      <c r="B110" s="117">
        <v>-4477.51</v>
      </c>
      <c r="C110" s="117"/>
      <c r="D110" s="26"/>
    </row>
    <row r="111" spans="1:3" ht="15.75">
      <c r="A111" s="43" t="s">
        <v>144</v>
      </c>
      <c r="B111" s="117">
        <v>17.99</v>
      </c>
      <c r="C111" s="117"/>
    </row>
  </sheetData>
  <sheetProtection/>
  <mergeCells count="78">
    <mergeCell ref="A48:C48"/>
    <mergeCell ref="B110:C110"/>
    <mergeCell ref="B89:C89"/>
    <mergeCell ref="B60:C60"/>
    <mergeCell ref="B61:C61"/>
    <mergeCell ref="B55:C55"/>
    <mergeCell ref="E39:H39"/>
    <mergeCell ref="B108:C108"/>
    <mergeCell ref="B109:C109"/>
    <mergeCell ref="D81:J81"/>
    <mergeCell ref="B101:C101"/>
    <mergeCell ref="B102:C102"/>
    <mergeCell ref="B103:C103"/>
    <mergeCell ref="B81:C81"/>
    <mergeCell ref="A39:D39"/>
    <mergeCell ref="B59:C59"/>
    <mergeCell ref="B111:C111"/>
    <mergeCell ref="B104:C104"/>
    <mergeCell ref="B105:C105"/>
    <mergeCell ref="B106:C106"/>
    <mergeCell ref="B107:C107"/>
    <mergeCell ref="B84:C84"/>
    <mergeCell ref="B90:C90"/>
    <mergeCell ref="B91:C91"/>
    <mergeCell ref="B88:C88"/>
    <mergeCell ref="B87:C87"/>
    <mergeCell ref="A1:A2"/>
    <mergeCell ref="A41:C41"/>
    <mergeCell ref="B3:C3"/>
    <mergeCell ref="B6:C6"/>
    <mergeCell ref="A13:C13"/>
    <mergeCell ref="A12:C12"/>
    <mergeCell ref="A11:C11"/>
    <mergeCell ref="A38:D38"/>
    <mergeCell ref="A14:C14"/>
    <mergeCell ref="A37:D37"/>
    <mergeCell ref="B56:C56"/>
    <mergeCell ref="B57:C57"/>
    <mergeCell ref="B58:C58"/>
    <mergeCell ref="A40:D40"/>
    <mergeCell ref="B52:C52"/>
    <mergeCell ref="B53:C53"/>
    <mergeCell ref="B54:C54"/>
    <mergeCell ref="A44:C44"/>
    <mergeCell ref="A46:C46"/>
    <mergeCell ref="A47:C47"/>
    <mergeCell ref="B62:C62"/>
    <mergeCell ref="B63:C63"/>
    <mergeCell ref="B64:C64"/>
    <mergeCell ref="B65:C65"/>
    <mergeCell ref="B66:C66"/>
    <mergeCell ref="B67:C67"/>
    <mergeCell ref="B68:C68"/>
    <mergeCell ref="B69:C69"/>
    <mergeCell ref="B74:C74"/>
    <mergeCell ref="B71:C71"/>
    <mergeCell ref="B75:C75"/>
    <mergeCell ref="B72:C72"/>
    <mergeCell ref="B73:C73"/>
    <mergeCell ref="B70:C70"/>
    <mergeCell ref="B93:C93"/>
    <mergeCell ref="B78:C78"/>
    <mergeCell ref="B79:C79"/>
    <mergeCell ref="B80:C80"/>
    <mergeCell ref="B77:C77"/>
    <mergeCell ref="B76:C76"/>
    <mergeCell ref="B83:C83"/>
    <mergeCell ref="B82:C82"/>
    <mergeCell ref="B94:C94"/>
    <mergeCell ref="B85:C85"/>
    <mergeCell ref="B86:C86"/>
    <mergeCell ref="B100:C100"/>
    <mergeCell ref="B92:C92"/>
    <mergeCell ref="B95:C95"/>
    <mergeCell ref="B96:C96"/>
    <mergeCell ref="B97:C97"/>
    <mergeCell ref="B98:C98"/>
    <mergeCell ref="B99:C99"/>
  </mergeCells>
  <hyperlinks>
    <hyperlink ref="B23" r:id="rId1" display="consultantplus://offline/ref=162C704B62CB9DDDA4C4705B9B155DF8D330F9976C00E387A346CCE8wDo3H"/>
  </hyperlinks>
  <printOptions/>
  <pageMargins left="0.984251968503937" right="0.5905511811023623" top="0.7874015748031497" bottom="0.7874015748031497" header="0" footer="0"/>
  <pageSetup horizontalDpi="600" verticalDpi="600" orientation="portrait" paperSize="9" scale="75" r:id="rId3"/>
  <rowBreaks count="1" manualBreakCount="1">
    <brk id="49" max="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view="pageLayout" zoomScaleNormal="75" zoomScaleSheetLayoutView="70" workbookViewId="0" topLeftCell="A82">
      <selection activeCell="A3" sqref="A3:A6"/>
    </sheetView>
  </sheetViews>
  <sheetFormatPr defaultColWidth="9.00390625" defaultRowHeight="12.75"/>
  <cols>
    <col min="1" max="1" width="65.25390625" style="2" customWidth="1"/>
    <col min="2" max="2" width="8.875" style="12" hidden="1" customWidth="1"/>
    <col min="3" max="3" width="9.125" style="5" customWidth="1"/>
    <col min="4" max="4" width="17.625" style="6" customWidth="1"/>
    <col min="5" max="5" width="19.00390625" style="6" customWidth="1"/>
    <col min="6" max="6" width="9.375" style="6" bestFit="1" customWidth="1"/>
    <col min="7" max="7" width="17.125" style="6" customWidth="1"/>
    <col min="8" max="8" width="22.875" style="6" bestFit="1" customWidth="1"/>
    <col min="9" max="9" width="9.375" style="6" bestFit="1" customWidth="1"/>
    <col min="10" max="10" width="17.25390625" style="6" customWidth="1"/>
    <col min="11" max="11" width="18.00390625" style="6" bestFit="1" customWidth="1"/>
    <col min="12" max="12" width="10.25390625" style="6" bestFit="1" customWidth="1"/>
    <col min="13" max="16384" width="9.125" style="4" customWidth="1"/>
  </cols>
  <sheetData>
    <row r="1" spans="1:12" ht="12.75">
      <c r="A1" s="153" t="s">
        <v>234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2" ht="15.75">
      <c r="A2" s="1"/>
      <c r="B2" s="3"/>
    </row>
    <row r="3" spans="1:12" s="7" customFormat="1" ht="12.75" customHeight="1">
      <c r="A3" s="139" t="s">
        <v>229</v>
      </c>
      <c r="B3" s="156" t="s">
        <v>333</v>
      </c>
      <c r="C3" s="156" t="s">
        <v>333</v>
      </c>
      <c r="D3" s="140" t="s">
        <v>145</v>
      </c>
      <c r="E3" s="140"/>
      <c r="F3" s="140"/>
      <c r="G3" s="140" t="s">
        <v>146</v>
      </c>
      <c r="H3" s="140"/>
      <c r="I3" s="140"/>
      <c r="J3" s="140"/>
      <c r="K3" s="140"/>
      <c r="L3" s="140"/>
    </row>
    <row r="4" spans="1:12" s="7" customFormat="1" ht="12.75">
      <c r="A4" s="139"/>
      <c r="B4" s="157"/>
      <c r="C4" s="157"/>
      <c r="D4" s="140" t="s">
        <v>147</v>
      </c>
      <c r="E4" s="140" t="s">
        <v>148</v>
      </c>
      <c r="F4" s="140"/>
      <c r="G4" s="140" t="s">
        <v>149</v>
      </c>
      <c r="H4" s="140"/>
      <c r="I4" s="140"/>
      <c r="J4" s="140" t="s">
        <v>150</v>
      </c>
      <c r="K4" s="140"/>
      <c r="L4" s="140"/>
    </row>
    <row r="5" spans="1:12" s="7" customFormat="1" ht="12.75">
      <c r="A5" s="139"/>
      <c r="B5" s="157"/>
      <c r="C5" s="157"/>
      <c r="D5" s="140"/>
      <c r="E5" s="140"/>
      <c r="F5" s="140"/>
      <c r="G5" s="140" t="s">
        <v>147</v>
      </c>
      <c r="H5" s="140" t="s">
        <v>148</v>
      </c>
      <c r="I5" s="140"/>
      <c r="J5" s="140" t="s">
        <v>147</v>
      </c>
      <c r="K5" s="140" t="s">
        <v>148</v>
      </c>
      <c r="L5" s="140"/>
    </row>
    <row r="6" spans="1:12" s="7" customFormat="1" ht="76.5">
      <c r="A6" s="139"/>
      <c r="B6" s="158"/>
      <c r="C6" s="158"/>
      <c r="D6" s="140"/>
      <c r="E6" s="50" t="s">
        <v>231</v>
      </c>
      <c r="F6" s="50" t="s">
        <v>230</v>
      </c>
      <c r="G6" s="140"/>
      <c r="H6" s="50" t="s">
        <v>232</v>
      </c>
      <c r="I6" s="50" t="s">
        <v>230</v>
      </c>
      <c r="J6" s="140"/>
      <c r="K6" s="50" t="s">
        <v>232</v>
      </c>
      <c r="L6" s="50" t="s">
        <v>230</v>
      </c>
    </row>
    <row r="7" spans="1:12" s="8" customFormat="1" ht="12.75">
      <c r="A7" s="51">
        <v>1</v>
      </c>
      <c r="B7" s="51">
        <v>2</v>
      </c>
      <c r="C7" s="51"/>
      <c r="D7" s="51">
        <v>3</v>
      </c>
      <c r="E7" s="51">
        <v>4</v>
      </c>
      <c r="F7" s="51">
        <v>5</v>
      </c>
      <c r="G7" s="51">
        <v>6</v>
      </c>
      <c r="H7" s="51">
        <v>7</v>
      </c>
      <c r="I7" s="51">
        <v>8</v>
      </c>
      <c r="J7" s="51">
        <v>9</v>
      </c>
      <c r="K7" s="51">
        <v>10</v>
      </c>
      <c r="L7" s="51">
        <v>11</v>
      </c>
    </row>
    <row r="8" spans="1:12" ht="15.75">
      <c r="A8" s="47" t="s">
        <v>0</v>
      </c>
      <c r="B8" s="155"/>
      <c r="C8" s="155"/>
      <c r="D8" s="77">
        <f>E8</f>
        <v>295960.2</v>
      </c>
      <c r="E8" s="77">
        <f>224602+71358.2</f>
        <v>295960.2</v>
      </c>
      <c r="F8" s="77"/>
      <c r="G8" s="77">
        <f>H8</f>
        <v>0</v>
      </c>
      <c r="H8" s="77">
        <v>0</v>
      </c>
      <c r="I8" s="77"/>
      <c r="J8" s="77">
        <f>K8+L8</f>
        <v>0</v>
      </c>
      <c r="K8" s="77">
        <v>0</v>
      </c>
      <c r="L8" s="77"/>
    </row>
    <row r="9" spans="1:12" s="9" customFormat="1" ht="15.75">
      <c r="A9" s="53" t="s">
        <v>233</v>
      </c>
      <c r="B9" s="148"/>
      <c r="C9" s="148"/>
      <c r="D9" s="54">
        <f>D10+D11+D19+D20+D21+D23+D22</f>
        <v>26921277</v>
      </c>
      <c r="E9" s="54">
        <f>E10+E11+E19+E20+E21+E23+E22</f>
        <v>26921277</v>
      </c>
      <c r="F9" s="54">
        <f>F10+F11+F19+F20+F21+F23</f>
        <v>0</v>
      </c>
      <c r="G9" s="54">
        <f>G10+G11+G19+G20+G21+G23+G22</f>
        <v>28806536</v>
      </c>
      <c r="H9" s="54">
        <f>H10+H11+H19+H20+H21+H23+H22</f>
        <v>28806536</v>
      </c>
      <c r="I9" s="54">
        <f>I10+I11+I19+I20+I21+I23</f>
        <v>0</v>
      </c>
      <c r="J9" s="54">
        <f>J10+J11+J19+J20+J21+J23+J22</f>
        <v>29919885</v>
      </c>
      <c r="K9" s="54">
        <f>K10+K11+K19+K20+K21+K23+K22</f>
        <v>29919885</v>
      </c>
      <c r="L9" s="54">
        <f>L10+L11+L19+L20+L21+L23</f>
        <v>0</v>
      </c>
    </row>
    <row r="10" spans="1:12" ht="15.75">
      <c r="A10" s="43" t="s">
        <v>1</v>
      </c>
      <c r="B10" s="147">
        <v>120</v>
      </c>
      <c r="C10" s="147"/>
      <c r="D10" s="77">
        <f aca="true" t="shared" si="0" ref="D10:D22">E10+F10</f>
        <v>190000</v>
      </c>
      <c r="E10" s="52">
        <v>190000</v>
      </c>
      <c r="F10" s="52"/>
      <c r="G10" s="52"/>
      <c r="H10" s="52"/>
      <c r="I10" s="52"/>
      <c r="J10" s="52"/>
      <c r="K10" s="52"/>
      <c r="L10" s="52"/>
    </row>
    <row r="11" spans="1:12" s="10" customFormat="1" ht="47.25" customHeight="1">
      <c r="A11" s="78" t="s">
        <v>2</v>
      </c>
      <c r="B11" s="154">
        <v>130</v>
      </c>
      <c r="C11" s="154"/>
      <c r="D11" s="56">
        <f>SUM(D12:D18)</f>
        <v>90000</v>
      </c>
      <c r="E11" s="56">
        <f aca="true" t="shared" si="1" ref="E11:L11">SUM(E12:E18)</f>
        <v>90000</v>
      </c>
      <c r="F11" s="56">
        <f t="shared" si="1"/>
        <v>0</v>
      </c>
      <c r="G11" s="56">
        <f t="shared" si="1"/>
        <v>0</v>
      </c>
      <c r="H11" s="56">
        <f t="shared" si="1"/>
        <v>0</v>
      </c>
      <c r="I11" s="56">
        <f t="shared" si="1"/>
        <v>0</v>
      </c>
      <c r="J11" s="56">
        <f t="shared" si="1"/>
        <v>0</v>
      </c>
      <c r="K11" s="56">
        <f t="shared" si="1"/>
        <v>0</v>
      </c>
      <c r="L11" s="56">
        <f t="shared" si="1"/>
        <v>0</v>
      </c>
    </row>
    <row r="12" spans="1:12" ht="15.75">
      <c r="A12" s="80" t="s">
        <v>299</v>
      </c>
      <c r="B12" s="152">
        <v>130</v>
      </c>
      <c r="C12" s="152"/>
      <c r="D12" s="77">
        <f t="shared" si="0"/>
        <v>0</v>
      </c>
      <c r="E12" s="77"/>
      <c r="F12" s="77"/>
      <c r="G12" s="77">
        <f aca="true" t="shared" si="2" ref="G12:G22">H12+I12</f>
        <v>0</v>
      </c>
      <c r="H12" s="77"/>
      <c r="I12" s="77"/>
      <c r="J12" s="77">
        <f>K12+L12</f>
        <v>0</v>
      </c>
      <c r="K12" s="77"/>
      <c r="L12" s="77"/>
    </row>
    <row r="13" spans="1:12" ht="15.75">
      <c r="A13" s="81" t="s">
        <v>300</v>
      </c>
      <c r="B13" s="152">
        <v>130</v>
      </c>
      <c r="C13" s="152"/>
      <c r="D13" s="77">
        <f t="shared" si="0"/>
        <v>0</v>
      </c>
      <c r="E13" s="77"/>
      <c r="F13" s="77"/>
      <c r="G13" s="77">
        <f t="shared" si="2"/>
        <v>0</v>
      </c>
      <c r="H13" s="77"/>
      <c r="I13" s="77"/>
      <c r="J13" s="77">
        <f>K13+L13</f>
        <v>0</v>
      </c>
      <c r="K13" s="77"/>
      <c r="L13" s="77"/>
    </row>
    <row r="14" spans="1:12" ht="15.75">
      <c r="A14" s="81" t="s">
        <v>301</v>
      </c>
      <c r="B14" s="152">
        <v>130</v>
      </c>
      <c r="C14" s="152"/>
      <c r="D14" s="77">
        <f t="shared" si="0"/>
        <v>0</v>
      </c>
      <c r="E14" s="77"/>
      <c r="F14" s="77"/>
      <c r="G14" s="77">
        <f t="shared" si="2"/>
        <v>0</v>
      </c>
      <c r="H14" s="77"/>
      <c r="I14" s="77"/>
      <c r="J14" s="77">
        <f>K14+L14</f>
        <v>0</v>
      </c>
      <c r="K14" s="77"/>
      <c r="L14" s="77"/>
    </row>
    <row r="15" spans="1:12" ht="15.75">
      <c r="A15" s="81" t="s">
        <v>302</v>
      </c>
      <c r="B15" s="152">
        <v>130</v>
      </c>
      <c r="C15" s="152"/>
      <c r="D15" s="77">
        <f t="shared" si="0"/>
        <v>0</v>
      </c>
      <c r="E15" s="77"/>
      <c r="F15" s="77"/>
      <c r="G15" s="77">
        <f t="shared" si="2"/>
        <v>0</v>
      </c>
      <c r="H15" s="77"/>
      <c r="I15" s="77"/>
      <c r="J15" s="77">
        <f>K15+L15</f>
        <v>0</v>
      </c>
      <c r="K15" s="77"/>
      <c r="L15" s="77"/>
    </row>
    <row r="16" spans="1:12" ht="47.25">
      <c r="A16" s="79" t="s">
        <v>260</v>
      </c>
      <c r="B16" s="152">
        <v>130</v>
      </c>
      <c r="C16" s="152"/>
      <c r="D16" s="77">
        <f t="shared" si="0"/>
        <v>0</v>
      </c>
      <c r="E16" s="77"/>
      <c r="F16" s="77"/>
      <c r="G16" s="77">
        <f t="shared" si="2"/>
        <v>0</v>
      </c>
      <c r="H16" s="77"/>
      <c r="I16" s="77"/>
      <c r="J16" s="77">
        <f aca="true" t="shared" si="3" ref="J16:J22">K16+L16</f>
        <v>0</v>
      </c>
      <c r="K16" s="77"/>
      <c r="L16" s="77"/>
    </row>
    <row r="17" spans="1:12" ht="15.75">
      <c r="A17" s="47" t="s">
        <v>255</v>
      </c>
      <c r="B17" s="147">
        <v>130</v>
      </c>
      <c r="C17" s="147"/>
      <c r="D17" s="77">
        <f t="shared" si="0"/>
        <v>0</v>
      </c>
      <c r="E17" s="52"/>
      <c r="F17" s="52"/>
      <c r="G17" s="77">
        <f t="shared" si="2"/>
        <v>0</v>
      </c>
      <c r="H17" s="52"/>
      <c r="I17" s="52"/>
      <c r="J17" s="52">
        <f t="shared" si="3"/>
        <v>0</v>
      </c>
      <c r="K17" s="52"/>
      <c r="L17" s="52"/>
    </row>
    <row r="18" spans="1:12" ht="15.75">
      <c r="A18" s="47" t="s">
        <v>309</v>
      </c>
      <c r="B18" s="147">
        <v>130</v>
      </c>
      <c r="C18" s="147"/>
      <c r="D18" s="77">
        <f t="shared" si="0"/>
        <v>90000</v>
      </c>
      <c r="E18" s="77">
        <v>90000</v>
      </c>
      <c r="F18" s="77"/>
      <c r="G18" s="77">
        <f t="shared" si="2"/>
        <v>0</v>
      </c>
      <c r="H18" s="77"/>
      <c r="I18" s="77"/>
      <c r="J18" s="52">
        <f t="shared" si="3"/>
        <v>0</v>
      </c>
      <c r="K18" s="77"/>
      <c r="L18" s="77"/>
    </row>
    <row r="19" spans="1:12" s="95" customFormat="1" ht="15.75">
      <c r="A19" s="92" t="s">
        <v>5</v>
      </c>
      <c r="B19" s="159">
        <v>180</v>
      </c>
      <c r="C19" s="159"/>
      <c r="D19" s="94">
        <f t="shared" si="0"/>
        <v>26086810</v>
      </c>
      <c r="E19" s="94">
        <v>26086810</v>
      </c>
      <c r="F19" s="94"/>
      <c r="G19" s="94">
        <f t="shared" si="2"/>
        <v>28018475</v>
      </c>
      <c r="H19" s="94">
        <v>28018475</v>
      </c>
      <c r="I19" s="94"/>
      <c r="J19" s="94">
        <f t="shared" si="3"/>
        <v>29219076</v>
      </c>
      <c r="K19" s="94">
        <v>29219076</v>
      </c>
      <c r="L19" s="94"/>
    </row>
    <row r="20" spans="1:12" s="95" customFormat="1" ht="15.75">
      <c r="A20" s="92" t="s">
        <v>6</v>
      </c>
      <c r="B20" s="159">
        <v>180</v>
      </c>
      <c r="C20" s="159"/>
      <c r="D20" s="94">
        <f t="shared" si="0"/>
        <v>554467</v>
      </c>
      <c r="E20" s="94">
        <v>554467</v>
      </c>
      <c r="F20" s="94"/>
      <c r="G20" s="94">
        <f t="shared" si="2"/>
        <v>788061</v>
      </c>
      <c r="H20" s="94">
        <v>788061</v>
      </c>
      <c r="I20" s="94"/>
      <c r="J20" s="94">
        <f t="shared" si="3"/>
        <v>700809</v>
      </c>
      <c r="K20" s="94">
        <v>700809</v>
      </c>
      <c r="L20" s="94"/>
    </row>
    <row r="21" spans="1:12" ht="15.75">
      <c r="A21" s="47" t="s">
        <v>7</v>
      </c>
      <c r="B21" s="147">
        <v>180</v>
      </c>
      <c r="C21" s="147"/>
      <c r="D21" s="52">
        <f t="shared" si="0"/>
        <v>0</v>
      </c>
      <c r="E21" s="52"/>
      <c r="F21" s="52"/>
      <c r="G21" s="52">
        <f t="shared" si="2"/>
        <v>0</v>
      </c>
      <c r="H21" s="52"/>
      <c r="I21" s="52"/>
      <c r="J21" s="52">
        <f t="shared" si="3"/>
        <v>0</v>
      </c>
      <c r="K21" s="52"/>
      <c r="L21" s="52"/>
    </row>
    <row r="22" spans="1:13" ht="15.75">
      <c r="A22" s="47" t="s">
        <v>262</v>
      </c>
      <c r="B22" s="147">
        <v>180</v>
      </c>
      <c r="C22" s="147"/>
      <c r="D22" s="52">
        <f t="shared" si="0"/>
        <v>0</v>
      </c>
      <c r="E22" s="77"/>
      <c r="F22" s="77"/>
      <c r="G22" s="77">
        <f t="shared" si="2"/>
        <v>0</v>
      </c>
      <c r="H22" s="77">
        <f>E22</f>
        <v>0</v>
      </c>
      <c r="I22" s="77"/>
      <c r="J22" s="77">
        <f t="shared" si="3"/>
        <v>0</v>
      </c>
      <c r="K22" s="77">
        <f>E22</f>
        <v>0</v>
      </c>
      <c r="L22" s="77"/>
      <c r="M22" s="4" t="s">
        <v>267</v>
      </c>
    </row>
    <row r="23" spans="1:12" s="10" customFormat="1" ht="15.75">
      <c r="A23" s="55" t="s">
        <v>235</v>
      </c>
      <c r="B23" s="160">
        <v>400</v>
      </c>
      <c r="C23" s="160"/>
      <c r="D23" s="56">
        <f>D24+D25</f>
        <v>0</v>
      </c>
      <c r="E23" s="56">
        <f aca="true" t="shared" si="4" ref="E23:L23">E24+E25</f>
        <v>0</v>
      </c>
      <c r="F23" s="56">
        <f t="shared" si="4"/>
        <v>0</v>
      </c>
      <c r="G23" s="56">
        <f t="shared" si="4"/>
        <v>0</v>
      </c>
      <c r="H23" s="56">
        <f t="shared" si="4"/>
        <v>0</v>
      </c>
      <c r="I23" s="56">
        <f t="shared" si="4"/>
        <v>0</v>
      </c>
      <c r="J23" s="56">
        <f t="shared" si="4"/>
        <v>0</v>
      </c>
      <c r="K23" s="56">
        <f t="shared" si="4"/>
        <v>0</v>
      </c>
      <c r="L23" s="56">
        <f t="shared" si="4"/>
        <v>0</v>
      </c>
    </row>
    <row r="24" spans="1:12" ht="15.75">
      <c r="A24" s="43" t="s">
        <v>3</v>
      </c>
      <c r="B24" s="147" t="s">
        <v>151</v>
      </c>
      <c r="C24" s="147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5.75">
      <c r="A25" s="43" t="s">
        <v>4</v>
      </c>
      <c r="B25" s="147" t="s">
        <v>151</v>
      </c>
      <c r="C25" s="147"/>
      <c r="D25" s="52"/>
      <c r="E25" s="52"/>
      <c r="F25" s="52"/>
      <c r="G25" s="52"/>
      <c r="H25" s="52"/>
      <c r="I25" s="52"/>
      <c r="J25" s="52"/>
      <c r="K25" s="52"/>
      <c r="L25" s="52"/>
    </row>
    <row r="26" spans="1:12" s="9" customFormat="1" ht="15.75">
      <c r="A26" s="53" t="s">
        <v>8</v>
      </c>
      <c r="B26" s="148"/>
      <c r="C26" s="148"/>
      <c r="D26" s="54">
        <f>D28+D38+D59+D65+D69+D74+D90</f>
        <v>27217237.2</v>
      </c>
      <c r="E26" s="54">
        <f>E28+E38+E59+E65+E69+E74+E90</f>
        <v>27217237.2</v>
      </c>
      <c r="F26" s="54">
        <f aca="true" t="shared" si="5" ref="F26:L26">F28+F38+F59+F65+F69+F74+F90</f>
        <v>0</v>
      </c>
      <c r="G26" s="54">
        <f>G28+G38+G59+G65+G69+G74+G90</f>
        <v>28806536</v>
      </c>
      <c r="H26" s="54">
        <f>H28+H38+H59+H65+H69+H74+H90</f>
        <v>28806536</v>
      </c>
      <c r="I26" s="54">
        <f t="shared" si="5"/>
        <v>0</v>
      </c>
      <c r="J26" s="54">
        <f t="shared" si="5"/>
        <v>29919885</v>
      </c>
      <c r="K26" s="54">
        <f t="shared" si="5"/>
        <v>29919885</v>
      </c>
      <c r="L26" s="54">
        <f t="shared" si="5"/>
        <v>0</v>
      </c>
    </row>
    <row r="27" spans="1:12" ht="15.75">
      <c r="A27" s="43" t="s">
        <v>120</v>
      </c>
      <c r="B27" s="44"/>
      <c r="C27" s="44"/>
      <c r="D27" s="52"/>
      <c r="E27" s="52"/>
      <c r="F27" s="52"/>
      <c r="G27" s="52"/>
      <c r="H27" s="52"/>
      <c r="I27" s="52"/>
      <c r="J27" s="52"/>
      <c r="K27" s="52"/>
      <c r="L27" s="52"/>
    </row>
    <row r="28" spans="1:12" ht="31.5">
      <c r="A28" s="57" t="s">
        <v>9</v>
      </c>
      <c r="B28" s="58">
        <v>241</v>
      </c>
      <c r="C28" s="58">
        <v>210</v>
      </c>
      <c r="D28" s="83">
        <f>E28+F28</f>
        <v>22188981</v>
      </c>
      <c r="E28" s="59">
        <f aca="true" t="shared" si="6" ref="E28:L28">E30+E33+E37</f>
        <v>22188981</v>
      </c>
      <c r="F28" s="59">
        <f t="shared" si="6"/>
        <v>0</v>
      </c>
      <c r="G28" s="59">
        <f t="shared" si="6"/>
        <v>23992211</v>
      </c>
      <c r="H28" s="59">
        <f t="shared" si="6"/>
        <v>23992211</v>
      </c>
      <c r="I28" s="59">
        <f t="shared" si="6"/>
        <v>0</v>
      </c>
      <c r="J28" s="59">
        <f t="shared" si="6"/>
        <v>24946791</v>
      </c>
      <c r="K28" s="59">
        <f t="shared" si="6"/>
        <v>24946791</v>
      </c>
      <c r="L28" s="59">
        <f t="shared" si="6"/>
        <v>0</v>
      </c>
    </row>
    <row r="29" spans="1:12" ht="15.75">
      <c r="A29" s="43" t="s">
        <v>126</v>
      </c>
      <c r="B29" s="44"/>
      <c r="C29" s="44"/>
      <c r="D29" s="52"/>
      <c r="E29" s="52"/>
      <c r="F29" s="52"/>
      <c r="G29" s="52"/>
      <c r="H29" s="52"/>
      <c r="I29" s="52"/>
      <c r="J29" s="52"/>
      <c r="K29" s="52"/>
      <c r="L29" s="52"/>
    </row>
    <row r="30" spans="1:12" s="11" customFormat="1" ht="15.75">
      <c r="A30" s="60" t="s">
        <v>64</v>
      </c>
      <c r="B30" s="61">
        <v>241</v>
      </c>
      <c r="C30" s="61">
        <v>211</v>
      </c>
      <c r="D30" s="82">
        <f>E30+F30</f>
        <v>16667621</v>
      </c>
      <c r="E30" s="62">
        <f aca="true" t="shared" si="7" ref="E30:L30">E31+E32</f>
        <v>16667621</v>
      </c>
      <c r="F30" s="62">
        <f t="shared" si="7"/>
        <v>0</v>
      </c>
      <c r="G30" s="62">
        <f t="shared" si="7"/>
        <v>18225095</v>
      </c>
      <c r="H30" s="62">
        <f t="shared" si="7"/>
        <v>18225095</v>
      </c>
      <c r="I30" s="62">
        <f t="shared" si="7"/>
        <v>0</v>
      </c>
      <c r="J30" s="62">
        <f t="shared" si="7"/>
        <v>18958260</v>
      </c>
      <c r="K30" s="62">
        <f t="shared" si="7"/>
        <v>18958260</v>
      </c>
      <c r="L30" s="62">
        <f t="shared" si="7"/>
        <v>0</v>
      </c>
    </row>
    <row r="31" spans="1:12" s="109" customFormat="1" ht="31.5">
      <c r="A31" s="106" t="s">
        <v>10</v>
      </c>
      <c r="B31" s="107">
        <v>241</v>
      </c>
      <c r="C31" s="107">
        <v>21101</v>
      </c>
      <c r="D31" s="108">
        <f>E31+F31</f>
        <v>16667621</v>
      </c>
      <c r="E31" s="108">
        <v>16667621</v>
      </c>
      <c r="F31" s="108">
        <v>0</v>
      </c>
      <c r="G31" s="108">
        <f>H31+I31</f>
        <v>18225095</v>
      </c>
      <c r="H31" s="108">
        <v>18225095</v>
      </c>
      <c r="I31" s="108"/>
      <c r="J31" s="108">
        <f>K31+L31</f>
        <v>18958260</v>
      </c>
      <c r="K31" s="108">
        <v>18958260</v>
      </c>
      <c r="L31" s="108"/>
    </row>
    <row r="32" spans="1:12" ht="31.5">
      <c r="A32" s="47" t="s">
        <v>11</v>
      </c>
      <c r="B32" s="45">
        <v>241</v>
      </c>
      <c r="C32" s="45" t="s">
        <v>152</v>
      </c>
      <c r="D32" s="77">
        <f>E32+F32</f>
        <v>0</v>
      </c>
      <c r="E32" s="77"/>
      <c r="F32" s="77"/>
      <c r="G32" s="77">
        <f>H32+I32</f>
        <v>0</v>
      </c>
      <c r="H32" s="77"/>
      <c r="I32" s="77"/>
      <c r="J32" s="77">
        <f>K32+L32</f>
        <v>0</v>
      </c>
      <c r="K32" s="77"/>
      <c r="L32" s="77"/>
    </row>
    <row r="33" spans="1:12" s="11" customFormat="1" ht="15.75">
      <c r="A33" s="60" t="s">
        <v>65</v>
      </c>
      <c r="B33" s="61">
        <v>241</v>
      </c>
      <c r="C33" s="61" t="s">
        <v>153</v>
      </c>
      <c r="D33" s="62">
        <f>D34+D35+D36</f>
        <v>263137</v>
      </c>
      <c r="E33" s="62">
        <f aca="true" t="shared" si="8" ref="E33:L33">E34+E35+E36</f>
        <v>263137</v>
      </c>
      <c r="F33" s="62">
        <f t="shared" si="8"/>
        <v>0</v>
      </c>
      <c r="G33" s="62">
        <f t="shared" si="8"/>
        <v>263137</v>
      </c>
      <c r="H33" s="62">
        <f t="shared" si="8"/>
        <v>263137</v>
      </c>
      <c r="I33" s="62">
        <f t="shared" si="8"/>
        <v>0</v>
      </c>
      <c r="J33" s="62">
        <f t="shared" si="8"/>
        <v>263137</v>
      </c>
      <c r="K33" s="62">
        <f t="shared" si="8"/>
        <v>263137</v>
      </c>
      <c r="L33" s="62">
        <f t="shared" si="8"/>
        <v>0</v>
      </c>
    </row>
    <row r="34" spans="1:12" ht="15.75">
      <c r="A34" s="43" t="s">
        <v>12</v>
      </c>
      <c r="B34" s="44">
        <v>241</v>
      </c>
      <c r="C34" s="44" t="s">
        <v>154</v>
      </c>
      <c r="D34" s="52">
        <f>E34+F34</f>
        <v>0</v>
      </c>
      <c r="E34" s="52"/>
      <c r="F34" s="52"/>
      <c r="G34" s="52">
        <f>H34+I34</f>
        <v>0</v>
      </c>
      <c r="H34" s="52"/>
      <c r="I34" s="52"/>
      <c r="J34" s="52">
        <f>K34+L34</f>
        <v>0</v>
      </c>
      <c r="K34" s="52"/>
      <c r="L34" s="52"/>
    </row>
    <row r="35" spans="1:12" ht="31.5">
      <c r="A35" s="47" t="s">
        <v>13</v>
      </c>
      <c r="B35" s="45">
        <v>241</v>
      </c>
      <c r="C35" s="45" t="s">
        <v>155</v>
      </c>
      <c r="D35" s="77">
        <f>E35+F35</f>
        <v>89850</v>
      </c>
      <c r="E35" s="77">
        <v>89850</v>
      </c>
      <c r="F35" s="77">
        <v>0</v>
      </c>
      <c r="G35" s="77">
        <f>H35+I35</f>
        <v>89850</v>
      </c>
      <c r="H35" s="77">
        <v>89850</v>
      </c>
      <c r="I35" s="77">
        <v>0</v>
      </c>
      <c r="J35" s="77">
        <f>K35+L35</f>
        <v>89850</v>
      </c>
      <c r="K35" s="77">
        <v>89850</v>
      </c>
      <c r="L35" s="77">
        <v>0</v>
      </c>
    </row>
    <row r="36" spans="1:12" ht="15.75">
      <c r="A36" s="47" t="s">
        <v>14</v>
      </c>
      <c r="B36" s="45">
        <v>241</v>
      </c>
      <c r="C36" s="45" t="s">
        <v>156</v>
      </c>
      <c r="D36" s="77">
        <f>E36+F36</f>
        <v>173287</v>
      </c>
      <c r="E36" s="77">
        <v>173287</v>
      </c>
      <c r="F36" s="77"/>
      <c r="G36" s="77">
        <f>H36+I36</f>
        <v>173287</v>
      </c>
      <c r="H36" s="77">
        <v>173287</v>
      </c>
      <c r="I36" s="77">
        <v>0</v>
      </c>
      <c r="J36" s="77">
        <f>K36+L36</f>
        <v>173287</v>
      </c>
      <c r="K36" s="77">
        <v>173287</v>
      </c>
      <c r="L36" s="77"/>
    </row>
    <row r="37" spans="1:12" s="103" customFormat="1" ht="15.75">
      <c r="A37" s="100" t="s">
        <v>15</v>
      </c>
      <c r="B37" s="101">
        <v>241</v>
      </c>
      <c r="C37" s="101" t="s">
        <v>157</v>
      </c>
      <c r="D37" s="102">
        <f>E37+F37</f>
        <v>5258223</v>
      </c>
      <c r="E37" s="102">
        <f>224602+5033621</f>
        <v>5258223</v>
      </c>
      <c r="F37" s="102"/>
      <c r="G37" s="102">
        <f>H37+I37</f>
        <v>5503979</v>
      </c>
      <c r="H37" s="102">
        <v>5503979</v>
      </c>
      <c r="I37" s="102"/>
      <c r="J37" s="102">
        <f>K37+L37</f>
        <v>5725394</v>
      </c>
      <c r="K37" s="102">
        <v>5725394</v>
      </c>
      <c r="L37" s="102"/>
    </row>
    <row r="38" spans="1:12" s="10" customFormat="1" ht="15.75">
      <c r="A38" s="57" t="s">
        <v>16</v>
      </c>
      <c r="B38" s="58">
        <v>241</v>
      </c>
      <c r="C38" s="58" t="s">
        <v>158</v>
      </c>
      <c r="D38" s="59">
        <f>D40+D41+D44+D45+D46+D52</f>
        <v>3542438.2</v>
      </c>
      <c r="E38" s="59">
        <f aca="true" t="shared" si="9" ref="E38:L38">E40+E41+E44+E45+E46+E52</f>
        <v>3542438.2</v>
      </c>
      <c r="F38" s="59">
        <f t="shared" si="9"/>
        <v>0</v>
      </c>
      <c r="G38" s="59">
        <f t="shared" si="9"/>
        <v>3480507</v>
      </c>
      <c r="H38" s="59">
        <f t="shared" si="9"/>
        <v>3480507</v>
      </c>
      <c r="I38" s="59">
        <f t="shared" si="9"/>
        <v>0</v>
      </c>
      <c r="J38" s="59">
        <f t="shared" si="9"/>
        <v>3694276</v>
      </c>
      <c r="K38" s="59">
        <f t="shared" si="9"/>
        <v>3694276</v>
      </c>
      <c r="L38" s="59">
        <f t="shared" si="9"/>
        <v>0</v>
      </c>
    </row>
    <row r="39" spans="1:12" ht="15.75">
      <c r="A39" s="43" t="s">
        <v>126</v>
      </c>
      <c r="B39" s="44"/>
      <c r="C39" s="44"/>
      <c r="D39" s="52"/>
      <c r="E39" s="52"/>
      <c r="F39" s="52"/>
      <c r="G39" s="52"/>
      <c r="H39" s="52"/>
      <c r="I39" s="52"/>
      <c r="J39" s="52"/>
      <c r="K39" s="52"/>
      <c r="L39" s="52"/>
    </row>
    <row r="40" spans="1:12" s="91" customFormat="1" ht="15.75">
      <c r="A40" s="88" t="s">
        <v>17</v>
      </c>
      <c r="B40" s="89">
        <v>241</v>
      </c>
      <c r="C40" s="89" t="s">
        <v>159</v>
      </c>
      <c r="D40" s="90">
        <f>E40+F40</f>
        <v>28504</v>
      </c>
      <c r="E40" s="90">
        <v>28504</v>
      </c>
      <c r="F40" s="90"/>
      <c r="G40" s="90">
        <f>H40+I40</f>
        <v>28504</v>
      </c>
      <c r="H40" s="90">
        <v>28504</v>
      </c>
      <c r="I40" s="90"/>
      <c r="J40" s="90">
        <f>K40+L40</f>
        <v>28504</v>
      </c>
      <c r="K40" s="90">
        <v>28504</v>
      </c>
      <c r="L40" s="90"/>
    </row>
    <row r="41" spans="1:12" s="91" customFormat="1" ht="15.75">
      <c r="A41" s="88" t="s">
        <v>59</v>
      </c>
      <c r="B41" s="89">
        <v>241</v>
      </c>
      <c r="C41" s="89" t="s">
        <v>160</v>
      </c>
      <c r="D41" s="90">
        <f>E41+F41</f>
        <v>0</v>
      </c>
      <c r="E41" s="90">
        <f aca="true" t="shared" si="10" ref="E41:L41">E42+E43</f>
        <v>0</v>
      </c>
      <c r="F41" s="90">
        <f t="shared" si="10"/>
        <v>0</v>
      </c>
      <c r="G41" s="90">
        <f t="shared" si="10"/>
        <v>0</v>
      </c>
      <c r="H41" s="90"/>
      <c r="I41" s="90">
        <f t="shared" si="10"/>
        <v>0</v>
      </c>
      <c r="J41" s="90">
        <f t="shared" si="10"/>
        <v>0</v>
      </c>
      <c r="K41" s="90">
        <f t="shared" si="10"/>
        <v>0</v>
      </c>
      <c r="L41" s="90">
        <f t="shared" si="10"/>
        <v>0</v>
      </c>
    </row>
    <row r="42" spans="1:12" s="95" customFormat="1" ht="15.75">
      <c r="A42" s="92" t="s">
        <v>12</v>
      </c>
      <c r="B42" s="93">
        <v>241</v>
      </c>
      <c r="C42" s="93" t="s">
        <v>161</v>
      </c>
      <c r="D42" s="94">
        <f>E42+F42</f>
        <v>0</v>
      </c>
      <c r="E42" s="94"/>
      <c r="F42" s="94"/>
      <c r="G42" s="94">
        <f>H42+I42</f>
        <v>0</v>
      </c>
      <c r="H42" s="94"/>
      <c r="I42" s="94"/>
      <c r="J42" s="94">
        <f>K42+L42</f>
        <v>0</v>
      </c>
      <c r="K42" s="94"/>
      <c r="L42" s="94"/>
    </row>
    <row r="43" spans="1:12" ht="15.75">
      <c r="A43" s="43" t="s">
        <v>18</v>
      </c>
      <c r="B43" s="44">
        <v>241</v>
      </c>
      <c r="C43" s="44" t="s">
        <v>162</v>
      </c>
      <c r="D43" s="52"/>
      <c r="E43" s="52"/>
      <c r="F43" s="52"/>
      <c r="G43" s="52">
        <f>H43+I43</f>
        <v>0</v>
      </c>
      <c r="H43" s="52"/>
      <c r="I43" s="52"/>
      <c r="J43" s="52">
        <f>K43+L43</f>
        <v>0</v>
      </c>
      <c r="K43" s="52"/>
      <c r="L43" s="52"/>
    </row>
    <row r="44" spans="1:12" s="99" customFormat="1" ht="15.75">
      <c r="A44" s="96" t="s">
        <v>19</v>
      </c>
      <c r="B44" s="97">
        <v>241</v>
      </c>
      <c r="C44" s="97" t="s">
        <v>163</v>
      </c>
      <c r="D44" s="98">
        <f>E44+F44</f>
        <v>2535619.2</v>
      </c>
      <c r="E44" s="98">
        <f>2374261+90000+71358.2</f>
        <v>2535619.2</v>
      </c>
      <c r="F44" s="98"/>
      <c r="G44" s="98">
        <f>H44+I44</f>
        <v>2611688</v>
      </c>
      <c r="H44" s="98">
        <v>2611688</v>
      </c>
      <c r="I44" s="98"/>
      <c r="J44" s="98">
        <f>K44+L44</f>
        <v>2872857</v>
      </c>
      <c r="K44" s="98">
        <v>2872857</v>
      </c>
      <c r="L44" s="98"/>
    </row>
    <row r="45" spans="1:12" s="99" customFormat="1" ht="15.75">
      <c r="A45" s="96" t="s">
        <v>20</v>
      </c>
      <c r="B45" s="97">
        <v>241</v>
      </c>
      <c r="C45" s="97" t="s">
        <v>164</v>
      </c>
      <c r="D45" s="98">
        <f>E45+F45</f>
        <v>0</v>
      </c>
      <c r="E45" s="98"/>
      <c r="F45" s="98"/>
      <c r="G45" s="98">
        <f>H45+I45</f>
        <v>0</v>
      </c>
      <c r="H45" s="98"/>
      <c r="I45" s="98"/>
      <c r="J45" s="98">
        <f>K45+L45</f>
        <v>0</v>
      </c>
      <c r="K45" s="98"/>
      <c r="L45" s="98"/>
    </row>
    <row r="46" spans="1:12" s="99" customFormat="1" ht="15.75">
      <c r="A46" s="96" t="s">
        <v>236</v>
      </c>
      <c r="B46" s="97">
        <v>241</v>
      </c>
      <c r="C46" s="97" t="s">
        <v>165</v>
      </c>
      <c r="D46" s="98">
        <f>D47+D48+D49+D50+D51</f>
        <v>384971</v>
      </c>
      <c r="E46" s="98">
        <f aca="true" t="shared" si="11" ref="E46:L46">E47+E48+E49+E50+E51</f>
        <v>384971</v>
      </c>
      <c r="F46" s="98">
        <f t="shared" si="11"/>
        <v>0</v>
      </c>
      <c r="G46" s="98">
        <f t="shared" si="11"/>
        <v>246971</v>
      </c>
      <c r="H46" s="98">
        <f>H47+H48+H49+H50+H51</f>
        <v>246971</v>
      </c>
      <c r="I46" s="98">
        <f t="shared" si="11"/>
        <v>0</v>
      </c>
      <c r="J46" s="98">
        <f t="shared" si="11"/>
        <v>204471</v>
      </c>
      <c r="K46" s="98">
        <f t="shared" si="11"/>
        <v>204471</v>
      </c>
      <c r="L46" s="98">
        <f t="shared" si="11"/>
        <v>0</v>
      </c>
    </row>
    <row r="47" spans="1:12" ht="31.5">
      <c r="A47" s="43" t="s">
        <v>21</v>
      </c>
      <c r="B47" s="44">
        <v>241</v>
      </c>
      <c r="C47" s="44" t="s">
        <v>166</v>
      </c>
      <c r="D47" s="77">
        <f>E47+F47</f>
        <v>80727</v>
      </c>
      <c r="E47" s="77">
        <v>80727</v>
      </c>
      <c r="F47" s="77"/>
      <c r="G47" s="77">
        <f>H47+I47</f>
        <v>80727</v>
      </c>
      <c r="H47" s="77">
        <v>80727</v>
      </c>
      <c r="I47" s="77"/>
      <c r="J47" s="77">
        <f>K47+L47</f>
        <v>80727</v>
      </c>
      <c r="K47" s="77">
        <v>80727</v>
      </c>
      <c r="L47" s="77"/>
    </row>
    <row r="48" spans="1:12" ht="31.5">
      <c r="A48" s="43" t="s">
        <v>22</v>
      </c>
      <c r="B48" s="44">
        <v>241</v>
      </c>
      <c r="C48" s="44" t="s">
        <v>167</v>
      </c>
      <c r="D48" s="77">
        <f>E48+F48</f>
        <v>0</v>
      </c>
      <c r="E48" s="77"/>
      <c r="F48" s="77"/>
      <c r="G48" s="77">
        <f>H48+I48</f>
        <v>0</v>
      </c>
      <c r="H48" s="77"/>
      <c r="I48" s="77"/>
      <c r="J48" s="77">
        <f>K48+L48</f>
        <v>0</v>
      </c>
      <c r="K48" s="77"/>
      <c r="L48" s="77"/>
    </row>
    <row r="49" spans="1:12" ht="63">
      <c r="A49" s="43" t="s">
        <v>23</v>
      </c>
      <c r="B49" s="44">
        <v>241</v>
      </c>
      <c r="C49" s="44" t="s">
        <v>168</v>
      </c>
      <c r="D49" s="77">
        <f>E49+F49</f>
        <v>96500</v>
      </c>
      <c r="E49" s="77">
        <v>96500</v>
      </c>
      <c r="F49" s="77"/>
      <c r="G49" s="77">
        <f>H49+I49</f>
        <v>96500</v>
      </c>
      <c r="H49" s="77">
        <v>96500</v>
      </c>
      <c r="I49" s="77"/>
      <c r="J49" s="77">
        <f>K49+L49</f>
        <v>54000</v>
      </c>
      <c r="K49" s="77">
        <v>54000</v>
      </c>
      <c r="L49" s="77"/>
    </row>
    <row r="50" spans="1:12" ht="63">
      <c r="A50" s="43" t="s">
        <v>24</v>
      </c>
      <c r="B50" s="44">
        <v>241</v>
      </c>
      <c r="C50" s="44" t="s">
        <v>169</v>
      </c>
      <c r="D50" s="77">
        <f>E50+F50</f>
        <v>28629</v>
      </c>
      <c r="E50" s="77">
        <v>28629</v>
      </c>
      <c r="F50" s="77"/>
      <c r="G50" s="77">
        <f>H50+I50</f>
        <v>28629</v>
      </c>
      <c r="H50" s="77">
        <v>28629</v>
      </c>
      <c r="I50" s="77"/>
      <c r="J50" s="77">
        <f>K50+L50</f>
        <v>28629</v>
      </c>
      <c r="K50" s="77">
        <v>28629</v>
      </c>
      <c r="L50" s="77"/>
    </row>
    <row r="51" spans="1:12" ht="15.75">
      <c r="A51" s="43" t="s">
        <v>25</v>
      </c>
      <c r="B51" s="44">
        <v>241</v>
      </c>
      <c r="C51" s="44" t="s">
        <v>170</v>
      </c>
      <c r="D51" s="77">
        <f>E51+F51</f>
        <v>179115</v>
      </c>
      <c r="E51" s="77">
        <f>141115+38000</f>
        <v>179115</v>
      </c>
      <c r="F51" s="77"/>
      <c r="G51" s="77">
        <f>H51+I51</f>
        <v>41115</v>
      </c>
      <c r="H51" s="77">
        <v>41115</v>
      </c>
      <c r="I51" s="77"/>
      <c r="J51" s="77">
        <f>K51+L51</f>
        <v>41115</v>
      </c>
      <c r="K51" s="77">
        <v>41115</v>
      </c>
      <c r="L51" s="77"/>
    </row>
    <row r="52" spans="1:12" s="11" customFormat="1" ht="15.75">
      <c r="A52" s="60" t="s">
        <v>60</v>
      </c>
      <c r="B52" s="61">
        <v>241</v>
      </c>
      <c r="C52" s="61" t="s">
        <v>171</v>
      </c>
      <c r="D52" s="62">
        <f>D53+D54+D55+D56+D57+D58</f>
        <v>593344</v>
      </c>
      <c r="E52" s="62">
        <f>E53+E54+E55+E56+E57+E58</f>
        <v>593344</v>
      </c>
      <c r="F52" s="62">
        <f aca="true" t="shared" si="12" ref="F52:L52">F53+F54+F55+F56+F57+F58</f>
        <v>0</v>
      </c>
      <c r="G52" s="62">
        <f t="shared" si="12"/>
        <v>593344</v>
      </c>
      <c r="H52" s="62">
        <f t="shared" si="12"/>
        <v>593344</v>
      </c>
      <c r="I52" s="62">
        <f t="shared" si="12"/>
        <v>0</v>
      </c>
      <c r="J52" s="62">
        <f t="shared" si="12"/>
        <v>588444</v>
      </c>
      <c r="K52" s="62">
        <f t="shared" si="12"/>
        <v>588444</v>
      </c>
      <c r="L52" s="62">
        <f t="shared" si="12"/>
        <v>0</v>
      </c>
    </row>
    <row r="53" spans="1:12" ht="31.5">
      <c r="A53" s="43" t="s">
        <v>26</v>
      </c>
      <c r="B53" s="44">
        <v>241</v>
      </c>
      <c r="C53" s="44" t="s">
        <v>172</v>
      </c>
      <c r="D53" s="77">
        <f>E53+F53</f>
        <v>0</v>
      </c>
      <c r="E53" s="77"/>
      <c r="F53" s="77"/>
      <c r="G53" s="77">
        <f aca="true" t="shared" si="13" ref="G53:G58">H53+I53</f>
        <v>0</v>
      </c>
      <c r="H53" s="77"/>
      <c r="I53" s="77"/>
      <c r="J53" s="77">
        <f aca="true" t="shared" si="14" ref="J53:J58">K53+L53</f>
        <v>0</v>
      </c>
      <c r="K53" s="77"/>
      <c r="L53" s="77"/>
    </row>
    <row r="54" spans="1:12" ht="15.75">
      <c r="A54" s="43" t="s">
        <v>27</v>
      </c>
      <c r="B54" s="44">
        <v>241</v>
      </c>
      <c r="C54" s="44" t="s">
        <v>173</v>
      </c>
      <c r="D54" s="77">
        <f aca="true" t="shared" si="15" ref="D54:D64">E54+F54</f>
        <v>0</v>
      </c>
      <c r="E54" s="77"/>
      <c r="F54" s="77"/>
      <c r="G54" s="77">
        <f t="shared" si="13"/>
        <v>0</v>
      </c>
      <c r="H54" s="77"/>
      <c r="I54" s="77"/>
      <c r="J54" s="77">
        <f t="shared" si="14"/>
        <v>0</v>
      </c>
      <c r="K54" s="77"/>
      <c r="L54" s="77"/>
    </row>
    <row r="55" spans="1:12" ht="15.75">
      <c r="A55" s="43" t="s">
        <v>28</v>
      </c>
      <c r="B55" s="44">
        <v>241</v>
      </c>
      <c r="C55" s="44" t="s">
        <v>174</v>
      </c>
      <c r="D55" s="77">
        <f t="shared" si="15"/>
        <v>26786</v>
      </c>
      <c r="E55" s="77">
        <v>26786</v>
      </c>
      <c r="F55" s="77"/>
      <c r="G55" s="77">
        <f t="shared" si="13"/>
        <v>26786</v>
      </c>
      <c r="H55" s="77">
        <v>26786</v>
      </c>
      <c r="I55" s="77"/>
      <c r="J55" s="77">
        <f t="shared" si="14"/>
        <v>26786</v>
      </c>
      <c r="K55" s="77">
        <v>26786</v>
      </c>
      <c r="L55" s="77"/>
    </row>
    <row r="56" spans="1:12" ht="15.75">
      <c r="A56" s="43" t="s">
        <v>12</v>
      </c>
      <c r="B56" s="44">
        <v>241</v>
      </c>
      <c r="C56" s="44" t="s">
        <v>175</v>
      </c>
      <c r="D56" s="77">
        <f t="shared" si="15"/>
        <v>0</v>
      </c>
      <c r="E56" s="77"/>
      <c r="F56" s="77"/>
      <c r="G56" s="77">
        <f t="shared" si="13"/>
        <v>0</v>
      </c>
      <c r="H56" s="77"/>
      <c r="I56" s="77"/>
      <c r="J56" s="77">
        <f t="shared" si="14"/>
        <v>0</v>
      </c>
      <c r="K56" s="77"/>
      <c r="L56" s="77"/>
    </row>
    <row r="57" spans="1:12" ht="15.75">
      <c r="A57" s="43" t="s">
        <v>29</v>
      </c>
      <c r="B57" s="44">
        <v>241</v>
      </c>
      <c r="C57" s="44" t="s">
        <v>176</v>
      </c>
      <c r="D57" s="77">
        <f t="shared" si="15"/>
        <v>68075</v>
      </c>
      <c r="E57" s="110">
        <v>68075</v>
      </c>
      <c r="F57" s="77"/>
      <c r="G57" s="77">
        <f t="shared" si="13"/>
        <v>68075</v>
      </c>
      <c r="H57" s="110">
        <v>68075</v>
      </c>
      <c r="I57" s="77"/>
      <c r="J57" s="77">
        <f t="shared" si="14"/>
        <v>68075</v>
      </c>
      <c r="K57" s="110">
        <v>68075</v>
      </c>
      <c r="L57" s="77"/>
    </row>
    <row r="58" spans="1:12" ht="15.75">
      <c r="A58" s="43" t="s">
        <v>30</v>
      </c>
      <c r="B58" s="44">
        <v>241</v>
      </c>
      <c r="C58" s="44" t="s">
        <v>177</v>
      </c>
      <c r="D58" s="77">
        <f t="shared" si="15"/>
        <v>498483</v>
      </c>
      <c r="E58" s="77">
        <v>498483</v>
      </c>
      <c r="F58" s="77"/>
      <c r="G58" s="77">
        <f t="shared" si="13"/>
        <v>498483</v>
      </c>
      <c r="H58" s="77">
        <v>498483</v>
      </c>
      <c r="I58" s="77"/>
      <c r="J58" s="77">
        <f t="shared" si="14"/>
        <v>493583</v>
      </c>
      <c r="K58" s="77">
        <v>493583</v>
      </c>
      <c r="L58" s="77"/>
    </row>
    <row r="59" spans="1:12" s="10" customFormat="1" ht="15.75">
      <c r="A59" s="57" t="s">
        <v>57</v>
      </c>
      <c r="B59" s="58">
        <v>241</v>
      </c>
      <c r="C59" s="58" t="s">
        <v>178</v>
      </c>
      <c r="D59" s="59">
        <f>D61+D62+D63+D64</f>
        <v>0</v>
      </c>
      <c r="E59" s="59">
        <f aca="true" t="shared" si="16" ref="E59:L59">E61+E62+E63+E64</f>
        <v>0</v>
      </c>
      <c r="F59" s="59">
        <f t="shared" si="16"/>
        <v>0</v>
      </c>
      <c r="G59" s="59">
        <f t="shared" si="16"/>
        <v>0</v>
      </c>
      <c r="H59" s="59">
        <f t="shared" si="16"/>
        <v>0</v>
      </c>
      <c r="I59" s="59">
        <f t="shared" si="16"/>
        <v>0</v>
      </c>
      <c r="J59" s="59">
        <f t="shared" si="16"/>
        <v>0</v>
      </c>
      <c r="K59" s="59">
        <f t="shared" si="16"/>
        <v>0</v>
      </c>
      <c r="L59" s="59">
        <f t="shared" si="16"/>
        <v>0</v>
      </c>
    </row>
    <row r="60" spans="1:12" ht="15.75">
      <c r="A60" s="43" t="s">
        <v>126</v>
      </c>
      <c r="B60" s="44"/>
      <c r="C60" s="44"/>
      <c r="D60" s="52">
        <f t="shared" si="15"/>
        <v>0</v>
      </c>
      <c r="E60" s="52"/>
      <c r="F60" s="52"/>
      <c r="G60" s="52"/>
      <c r="H60" s="52"/>
      <c r="I60" s="52"/>
      <c r="J60" s="52"/>
      <c r="K60" s="52"/>
      <c r="L60" s="52"/>
    </row>
    <row r="61" spans="1:12" ht="31.5">
      <c r="A61" s="43" t="s">
        <v>61</v>
      </c>
      <c r="B61" s="44">
        <v>241</v>
      </c>
      <c r="C61" s="44" t="s">
        <v>179</v>
      </c>
      <c r="D61" s="52">
        <f t="shared" si="15"/>
        <v>0</v>
      </c>
      <c r="E61" s="52"/>
      <c r="F61" s="52"/>
      <c r="G61" s="52">
        <f>H61+I61</f>
        <v>0</v>
      </c>
      <c r="H61" s="52"/>
      <c r="I61" s="52"/>
      <c r="J61" s="52">
        <f>K61+L61</f>
        <v>0</v>
      </c>
      <c r="K61" s="52"/>
      <c r="L61" s="52"/>
    </row>
    <row r="62" spans="1:12" ht="31.5">
      <c r="A62" s="43" t="s">
        <v>31</v>
      </c>
      <c r="B62" s="44">
        <v>241</v>
      </c>
      <c r="C62" s="44" t="s">
        <v>180</v>
      </c>
      <c r="D62" s="52">
        <f t="shared" si="15"/>
        <v>0</v>
      </c>
      <c r="E62" s="52"/>
      <c r="F62" s="52"/>
      <c r="G62" s="52">
        <f>H62+I62</f>
        <v>0</v>
      </c>
      <c r="H62" s="52"/>
      <c r="I62" s="52"/>
      <c r="J62" s="52">
        <f>K62+L62</f>
        <v>0</v>
      </c>
      <c r="K62" s="52"/>
      <c r="L62" s="52"/>
    </row>
    <row r="63" spans="1:12" ht="31.5">
      <c r="A63" s="43" t="s">
        <v>32</v>
      </c>
      <c r="B63" s="44">
        <v>241</v>
      </c>
      <c r="C63" s="44" t="s">
        <v>181</v>
      </c>
      <c r="D63" s="52">
        <f t="shared" si="15"/>
        <v>0</v>
      </c>
      <c r="E63" s="52"/>
      <c r="F63" s="52"/>
      <c r="G63" s="52">
        <f>H63+I63</f>
        <v>0</v>
      </c>
      <c r="H63" s="52"/>
      <c r="I63" s="52"/>
      <c r="J63" s="52">
        <f>K63+L63</f>
        <v>0</v>
      </c>
      <c r="K63" s="52"/>
      <c r="L63" s="52"/>
    </row>
    <row r="64" spans="1:12" ht="15.75">
      <c r="A64" s="43" t="s">
        <v>33</v>
      </c>
      <c r="B64" s="44">
        <v>241</v>
      </c>
      <c r="C64" s="44" t="s">
        <v>182</v>
      </c>
      <c r="D64" s="52">
        <f t="shared" si="15"/>
        <v>0</v>
      </c>
      <c r="E64" s="52"/>
      <c r="F64" s="52"/>
      <c r="G64" s="52">
        <f>H64+I64</f>
        <v>0</v>
      </c>
      <c r="H64" s="52"/>
      <c r="I64" s="52"/>
      <c r="J64" s="52">
        <f>K64+L64</f>
        <v>0</v>
      </c>
      <c r="K64" s="52"/>
      <c r="L64" s="52"/>
    </row>
    <row r="65" spans="1:12" s="10" customFormat="1" ht="15.75">
      <c r="A65" s="57" t="s">
        <v>58</v>
      </c>
      <c r="B65" s="58">
        <v>241</v>
      </c>
      <c r="C65" s="58" t="s">
        <v>183</v>
      </c>
      <c r="D65" s="59">
        <f>D67+D68</f>
        <v>19800</v>
      </c>
      <c r="E65" s="59">
        <f aca="true" t="shared" si="17" ref="E65:L65">E67+E68</f>
        <v>19800</v>
      </c>
      <c r="F65" s="59">
        <f t="shared" si="17"/>
        <v>0</v>
      </c>
      <c r="G65" s="59">
        <f t="shared" si="17"/>
        <v>19800</v>
      </c>
      <c r="H65" s="59">
        <f t="shared" si="17"/>
        <v>19800</v>
      </c>
      <c r="I65" s="59">
        <f t="shared" si="17"/>
        <v>0</v>
      </c>
      <c r="J65" s="59">
        <f t="shared" si="17"/>
        <v>19800</v>
      </c>
      <c r="K65" s="59">
        <f t="shared" si="17"/>
        <v>19800</v>
      </c>
      <c r="L65" s="59">
        <f t="shared" si="17"/>
        <v>0</v>
      </c>
    </row>
    <row r="66" spans="1:12" ht="15.75">
      <c r="A66" s="43" t="s">
        <v>126</v>
      </c>
      <c r="B66" s="44"/>
      <c r="C66" s="44"/>
      <c r="D66" s="52"/>
      <c r="E66" s="52"/>
      <c r="F66" s="52"/>
      <c r="G66" s="52">
        <f>H66+I66</f>
        <v>0</v>
      </c>
      <c r="H66" s="52"/>
      <c r="I66" s="52"/>
      <c r="J66" s="52"/>
      <c r="K66" s="52"/>
      <c r="L66" s="52"/>
    </row>
    <row r="67" spans="1:12" ht="15.75">
      <c r="A67" s="43" t="s">
        <v>34</v>
      </c>
      <c r="B67" s="44">
        <v>241</v>
      </c>
      <c r="C67" s="44" t="s">
        <v>184</v>
      </c>
      <c r="D67" s="52">
        <f aca="true" t="shared" si="18" ref="D67:D73">E67+F67</f>
        <v>19800</v>
      </c>
      <c r="E67" s="52">
        <v>19800</v>
      </c>
      <c r="F67" s="52"/>
      <c r="G67" s="52">
        <f>H67+I67</f>
        <v>19800</v>
      </c>
      <c r="H67" s="52">
        <v>19800</v>
      </c>
      <c r="I67" s="52"/>
      <c r="J67" s="52">
        <f>K67+L67</f>
        <v>19800</v>
      </c>
      <c r="K67" s="52">
        <v>19800</v>
      </c>
      <c r="L67" s="52"/>
    </row>
    <row r="68" spans="1:12" ht="31.5">
      <c r="A68" s="43" t="s">
        <v>35</v>
      </c>
      <c r="B68" s="44">
        <v>241</v>
      </c>
      <c r="C68" s="44" t="s">
        <v>185</v>
      </c>
      <c r="D68" s="52">
        <f t="shared" si="18"/>
        <v>0</v>
      </c>
      <c r="E68" s="52"/>
      <c r="F68" s="52"/>
      <c r="G68" s="52">
        <f>H68+I68</f>
        <v>0</v>
      </c>
      <c r="H68" s="52"/>
      <c r="I68" s="52"/>
      <c r="J68" s="52">
        <f>K68+L68</f>
        <v>0</v>
      </c>
      <c r="K68" s="52"/>
      <c r="L68" s="52"/>
    </row>
    <row r="69" spans="1:12" s="10" customFormat="1" ht="15.75">
      <c r="A69" s="57" t="s">
        <v>66</v>
      </c>
      <c r="B69" s="58">
        <v>241</v>
      </c>
      <c r="C69" s="58" t="s">
        <v>186</v>
      </c>
      <c r="D69" s="59">
        <f>D70+D71+D72+D73</f>
        <v>27000</v>
      </c>
      <c r="E69" s="59">
        <f aca="true" t="shared" si="19" ref="E69:L69">E70+E71+E72+E73</f>
        <v>27000</v>
      </c>
      <c r="F69" s="59">
        <f t="shared" si="19"/>
        <v>0</v>
      </c>
      <c r="G69" s="59">
        <f t="shared" si="19"/>
        <v>17000</v>
      </c>
      <c r="H69" s="59">
        <f t="shared" si="19"/>
        <v>17000</v>
      </c>
      <c r="I69" s="59">
        <f t="shared" si="19"/>
        <v>0</v>
      </c>
      <c r="J69" s="59">
        <f t="shared" si="19"/>
        <v>17000</v>
      </c>
      <c r="K69" s="59">
        <f t="shared" si="19"/>
        <v>17000</v>
      </c>
      <c r="L69" s="59">
        <f t="shared" si="19"/>
        <v>0</v>
      </c>
    </row>
    <row r="70" spans="1:12" ht="47.25">
      <c r="A70" s="43" t="s">
        <v>36</v>
      </c>
      <c r="B70" s="44">
        <v>241</v>
      </c>
      <c r="C70" s="44" t="s">
        <v>187</v>
      </c>
      <c r="D70" s="77">
        <f t="shared" si="18"/>
        <v>0</v>
      </c>
      <c r="E70" s="77"/>
      <c r="F70" s="77"/>
      <c r="G70" s="77">
        <f>H70+I70</f>
        <v>0</v>
      </c>
      <c r="H70" s="77"/>
      <c r="I70" s="77"/>
      <c r="J70" s="77">
        <f>K70+L70</f>
        <v>0</v>
      </c>
      <c r="K70" s="77"/>
      <c r="L70" s="77"/>
    </row>
    <row r="71" spans="1:12" ht="15.75">
      <c r="A71" s="43" t="s">
        <v>37</v>
      </c>
      <c r="B71" s="44">
        <v>241</v>
      </c>
      <c r="C71" s="44" t="s">
        <v>188</v>
      </c>
      <c r="D71" s="77">
        <f t="shared" si="18"/>
        <v>0</v>
      </c>
      <c r="E71" s="77"/>
      <c r="F71" s="77"/>
      <c r="G71" s="77">
        <f>H71+I71</f>
        <v>0</v>
      </c>
      <c r="H71" s="77"/>
      <c r="I71" s="77"/>
      <c r="J71" s="77">
        <f>K71+L71</f>
        <v>0</v>
      </c>
      <c r="K71" s="77"/>
      <c r="L71" s="77"/>
    </row>
    <row r="72" spans="1:12" ht="47.25">
      <c r="A72" s="43" t="s">
        <v>38</v>
      </c>
      <c r="B72" s="44">
        <v>241</v>
      </c>
      <c r="C72" s="44" t="s">
        <v>189</v>
      </c>
      <c r="D72" s="77">
        <f t="shared" si="18"/>
        <v>27000</v>
      </c>
      <c r="E72" s="77">
        <f>17000+10000</f>
        <v>27000</v>
      </c>
      <c r="F72" s="77"/>
      <c r="G72" s="77">
        <f>H72+I72</f>
        <v>17000</v>
      </c>
      <c r="H72" s="77">
        <v>17000</v>
      </c>
      <c r="I72" s="77"/>
      <c r="J72" s="77">
        <f>K72+L72</f>
        <v>17000</v>
      </c>
      <c r="K72" s="77">
        <v>17000</v>
      </c>
      <c r="L72" s="77"/>
    </row>
    <row r="73" spans="1:12" ht="15.75">
      <c r="A73" s="43" t="s">
        <v>39</v>
      </c>
      <c r="B73" s="44">
        <v>241</v>
      </c>
      <c r="C73" s="44" t="s">
        <v>190</v>
      </c>
      <c r="D73" s="52">
        <f t="shared" si="18"/>
        <v>0</v>
      </c>
      <c r="E73" s="52"/>
      <c r="F73" s="52"/>
      <c r="G73" s="52">
        <f>H73+I73</f>
        <v>0</v>
      </c>
      <c r="H73" s="52"/>
      <c r="I73" s="52"/>
      <c r="J73" s="52">
        <f>K73+L73</f>
        <v>0</v>
      </c>
      <c r="K73" s="52"/>
      <c r="L73" s="52"/>
    </row>
    <row r="74" spans="1:12" s="10" customFormat="1" ht="15.75">
      <c r="A74" s="57" t="s">
        <v>40</v>
      </c>
      <c r="B74" s="58">
        <v>241</v>
      </c>
      <c r="C74" s="58" t="s">
        <v>191</v>
      </c>
      <c r="D74" s="59">
        <f>D75+D82+D83+D84</f>
        <v>1439018</v>
      </c>
      <c r="E74" s="59">
        <f aca="true" t="shared" si="20" ref="E74:L74">E75+E82+E83+E84</f>
        <v>1439018</v>
      </c>
      <c r="F74" s="59">
        <f t="shared" si="20"/>
        <v>0</v>
      </c>
      <c r="G74" s="59">
        <f t="shared" si="20"/>
        <v>1297018</v>
      </c>
      <c r="H74" s="59">
        <f t="shared" si="20"/>
        <v>1297018</v>
      </c>
      <c r="I74" s="59">
        <f t="shared" si="20"/>
        <v>0</v>
      </c>
      <c r="J74" s="59">
        <f t="shared" si="20"/>
        <v>1242018</v>
      </c>
      <c r="K74" s="59">
        <f t="shared" si="20"/>
        <v>1242018</v>
      </c>
      <c r="L74" s="59">
        <f t="shared" si="20"/>
        <v>0</v>
      </c>
    </row>
    <row r="75" spans="1:12" s="11" customFormat="1" ht="15.75">
      <c r="A75" s="60" t="s">
        <v>62</v>
      </c>
      <c r="B75" s="61">
        <v>241</v>
      </c>
      <c r="C75" s="61" t="s">
        <v>192</v>
      </c>
      <c r="D75" s="62">
        <f>D76+D77+D78+D79+D80+D81</f>
        <v>1205168</v>
      </c>
      <c r="E75" s="62">
        <f>E76+E77+E78+E79+E80+E81</f>
        <v>1205168</v>
      </c>
      <c r="F75" s="62">
        <f aca="true" t="shared" si="21" ref="F75:L75">F76+F77+F78+F79+F80+F81</f>
        <v>0</v>
      </c>
      <c r="G75" s="62">
        <f t="shared" si="21"/>
        <v>1125168</v>
      </c>
      <c r="H75" s="62">
        <f t="shared" si="21"/>
        <v>1125168</v>
      </c>
      <c r="I75" s="62">
        <f t="shared" si="21"/>
        <v>0</v>
      </c>
      <c r="J75" s="62">
        <f t="shared" si="21"/>
        <v>1115168</v>
      </c>
      <c r="K75" s="62">
        <f t="shared" si="21"/>
        <v>1115168</v>
      </c>
      <c r="L75" s="62">
        <f t="shared" si="21"/>
        <v>0</v>
      </c>
    </row>
    <row r="76" spans="1:12" ht="47.25">
      <c r="A76" s="43" t="s">
        <v>41</v>
      </c>
      <c r="B76" s="44">
        <v>241</v>
      </c>
      <c r="C76" s="44" t="s">
        <v>193</v>
      </c>
      <c r="D76" s="77">
        <f aca="true" t="shared" si="22" ref="D76:D81">E76+F76</f>
        <v>0</v>
      </c>
      <c r="E76" s="77"/>
      <c r="F76" s="77"/>
      <c r="G76" s="77">
        <f aca="true" t="shared" si="23" ref="G76:G81">H76+I76</f>
        <v>0</v>
      </c>
      <c r="H76" s="77"/>
      <c r="I76" s="77"/>
      <c r="J76" s="77">
        <f aca="true" t="shared" si="24" ref="J76:J81">K76+L76</f>
        <v>0</v>
      </c>
      <c r="K76" s="77"/>
      <c r="L76" s="77"/>
    </row>
    <row r="77" spans="1:12" ht="15.75">
      <c r="A77" s="43" t="s">
        <v>42</v>
      </c>
      <c r="B77" s="44">
        <v>241</v>
      </c>
      <c r="C77" s="44" t="s">
        <v>194</v>
      </c>
      <c r="D77" s="77">
        <f t="shared" si="22"/>
        <v>0</v>
      </c>
      <c r="E77" s="77"/>
      <c r="F77" s="77"/>
      <c r="G77" s="77">
        <f t="shared" si="23"/>
        <v>0</v>
      </c>
      <c r="H77" s="77"/>
      <c r="I77" s="77"/>
      <c r="J77" s="77">
        <f t="shared" si="24"/>
        <v>0</v>
      </c>
      <c r="K77" s="77"/>
      <c r="L77" s="77"/>
    </row>
    <row r="78" spans="1:12" ht="15.75">
      <c r="A78" s="43" t="s">
        <v>43</v>
      </c>
      <c r="B78" s="44">
        <v>241</v>
      </c>
      <c r="C78" s="44" t="s">
        <v>195</v>
      </c>
      <c r="D78" s="77">
        <f t="shared" si="22"/>
        <v>450368</v>
      </c>
      <c r="E78" s="77">
        <v>450368</v>
      </c>
      <c r="F78" s="77"/>
      <c r="G78" s="77">
        <f t="shared" si="23"/>
        <v>450368</v>
      </c>
      <c r="H78" s="77">
        <v>450368</v>
      </c>
      <c r="I78" s="77"/>
      <c r="J78" s="77">
        <f t="shared" si="24"/>
        <v>450368</v>
      </c>
      <c r="K78" s="77">
        <v>450368</v>
      </c>
      <c r="L78" s="77"/>
    </row>
    <row r="79" spans="1:12" ht="15.75">
      <c r="A79" s="43" t="s">
        <v>44</v>
      </c>
      <c r="B79" s="44">
        <v>241</v>
      </c>
      <c r="C79" s="44" t="s">
        <v>196</v>
      </c>
      <c r="D79" s="77">
        <f t="shared" si="22"/>
        <v>170000</v>
      </c>
      <c r="E79" s="77">
        <f>155000+15000</f>
        <v>170000</v>
      </c>
      <c r="F79" s="77"/>
      <c r="G79" s="77">
        <f t="shared" si="23"/>
        <v>155000</v>
      </c>
      <c r="H79" s="77">
        <v>155000</v>
      </c>
      <c r="I79" s="77"/>
      <c r="J79" s="77">
        <f t="shared" si="24"/>
        <v>155000</v>
      </c>
      <c r="K79" s="77">
        <v>155000</v>
      </c>
      <c r="L79" s="77"/>
    </row>
    <row r="80" spans="1:12" ht="15.75">
      <c r="A80" s="43" t="s">
        <v>45</v>
      </c>
      <c r="B80" s="44">
        <v>241</v>
      </c>
      <c r="C80" s="44" t="s">
        <v>197</v>
      </c>
      <c r="D80" s="77">
        <f t="shared" si="22"/>
        <v>95000</v>
      </c>
      <c r="E80" s="110">
        <f>75000+20000</f>
        <v>95000</v>
      </c>
      <c r="F80" s="77"/>
      <c r="G80" s="77">
        <f t="shared" si="23"/>
        <v>75000</v>
      </c>
      <c r="H80" s="110">
        <v>75000</v>
      </c>
      <c r="I80" s="77"/>
      <c r="J80" s="77">
        <f t="shared" si="24"/>
        <v>65000</v>
      </c>
      <c r="K80" s="110">
        <v>65000</v>
      </c>
      <c r="L80" s="77"/>
    </row>
    <row r="81" spans="1:12" ht="15.75">
      <c r="A81" s="43" t="s">
        <v>46</v>
      </c>
      <c r="B81" s="44">
        <v>241</v>
      </c>
      <c r="C81" s="44" t="s">
        <v>198</v>
      </c>
      <c r="D81" s="77">
        <f t="shared" si="22"/>
        <v>489800</v>
      </c>
      <c r="E81" s="77">
        <f>444800+45000</f>
        <v>489800</v>
      </c>
      <c r="F81" s="77"/>
      <c r="G81" s="77">
        <f t="shared" si="23"/>
        <v>444800</v>
      </c>
      <c r="H81" s="77">
        <v>444800</v>
      </c>
      <c r="I81" s="77"/>
      <c r="J81" s="77">
        <f t="shared" si="24"/>
        <v>444800</v>
      </c>
      <c r="K81" s="77">
        <v>444800</v>
      </c>
      <c r="L81" s="77"/>
    </row>
    <row r="82" spans="1:12" s="11" customFormat="1" ht="15.75">
      <c r="A82" s="60" t="s">
        <v>47</v>
      </c>
      <c r="B82" s="61">
        <v>241</v>
      </c>
      <c r="C82" s="61" t="s">
        <v>199</v>
      </c>
      <c r="D82" s="62"/>
      <c r="E82" s="62"/>
      <c r="F82" s="62"/>
      <c r="G82" s="62"/>
      <c r="H82" s="62"/>
      <c r="I82" s="62"/>
      <c r="J82" s="62"/>
      <c r="K82" s="62"/>
      <c r="L82" s="62"/>
    </row>
    <row r="83" spans="1:12" s="11" customFormat="1" ht="15.75">
      <c r="A83" s="60" t="s">
        <v>48</v>
      </c>
      <c r="B83" s="61">
        <v>241</v>
      </c>
      <c r="C83" s="61" t="s">
        <v>200</v>
      </c>
      <c r="D83" s="62"/>
      <c r="E83" s="62"/>
      <c r="F83" s="62"/>
      <c r="G83" s="62"/>
      <c r="H83" s="62"/>
      <c r="I83" s="62"/>
      <c r="J83" s="62"/>
      <c r="K83" s="62"/>
      <c r="L83" s="62"/>
    </row>
    <row r="84" spans="1:12" s="11" customFormat="1" ht="15.75">
      <c r="A84" s="60" t="s">
        <v>63</v>
      </c>
      <c r="B84" s="61">
        <v>241</v>
      </c>
      <c r="C84" s="61" t="s">
        <v>201</v>
      </c>
      <c r="D84" s="62">
        <f>D85+D86+D87+D88+D89</f>
        <v>233850</v>
      </c>
      <c r="E84" s="62">
        <f aca="true" t="shared" si="25" ref="E84:L84">E85+E86+E87+E88+E89</f>
        <v>233850</v>
      </c>
      <c r="F84" s="62">
        <f t="shared" si="25"/>
        <v>0</v>
      </c>
      <c r="G84" s="62">
        <f t="shared" si="25"/>
        <v>171850</v>
      </c>
      <c r="H84" s="62">
        <f t="shared" si="25"/>
        <v>171850</v>
      </c>
      <c r="I84" s="62">
        <f t="shared" si="25"/>
        <v>0</v>
      </c>
      <c r="J84" s="62">
        <f t="shared" si="25"/>
        <v>126850</v>
      </c>
      <c r="K84" s="62">
        <f t="shared" si="25"/>
        <v>126850</v>
      </c>
      <c r="L84" s="62">
        <f t="shared" si="25"/>
        <v>0</v>
      </c>
    </row>
    <row r="85" spans="1:12" ht="15.75">
      <c r="A85" s="43" t="s">
        <v>49</v>
      </c>
      <c r="B85" s="44">
        <v>241</v>
      </c>
      <c r="C85" s="44" t="s">
        <v>202</v>
      </c>
      <c r="D85" s="77">
        <f>E85+F85</f>
        <v>5455</v>
      </c>
      <c r="E85" s="77">
        <v>5455</v>
      </c>
      <c r="F85" s="77"/>
      <c r="G85" s="77">
        <f>H85+I85</f>
        <v>5455</v>
      </c>
      <c r="H85" s="77">
        <v>5455</v>
      </c>
      <c r="I85" s="77"/>
      <c r="J85" s="77">
        <f>K85+L85</f>
        <v>5455</v>
      </c>
      <c r="K85" s="77">
        <v>5455</v>
      </c>
      <c r="L85" s="77"/>
    </row>
    <row r="86" spans="1:12" ht="15.75">
      <c r="A86" s="43" t="s">
        <v>50</v>
      </c>
      <c r="B86" s="44">
        <v>241</v>
      </c>
      <c r="C86" s="44" t="s">
        <v>203</v>
      </c>
      <c r="D86" s="77">
        <f>E86+F86</f>
        <v>0</v>
      </c>
      <c r="E86" s="77"/>
      <c r="F86" s="77"/>
      <c r="G86" s="77">
        <f>H86+I86</f>
        <v>0</v>
      </c>
      <c r="H86" s="77"/>
      <c r="I86" s="77"/>
      <c r="J86" s="77">
        <f>K86+L86</f>
        <v>0</v>
      </c>
      <c r="K86" s="77"/>
      <c r="L86" s="77"/>
    </row>
    <row r="87" spans="1:12" ht="15.75">
      <c r="A87" s="43" t="s">
        <v>51</v>
      </c>
      <c r="B87" s="44">
        <v>241</v>
      </c>
      <c r="C87" s="44" t="s">
        <v>204</v>
      </c>
      <c r="D87" s="77">
        <f>E87+F87</f>
        <v>0</v>
      </c>
      <c r="E87" s="77"/>
      <c r="F87" s="77"/>
      <c r="G87" s="77">
        <f>H87+I87</f>
        <v>0</v>
      </c>
      <c r="H87" s="77"/>
      <c r="I87" s="77"/>
      <c r="J87" s="77">
        <f>K87+L87</f>
        <v>0</v>
      </c>
      <c r="K87" s="77"/>
      <c r="L87" s="77"/>
    </row>
    <row r="88" spans="1:12" ht="15.75">
      <c r="A88" s="43" t="s">
        <v>52</v>
      </c>
      <c r="B88" s="44">
        <v>241</v>
      </c>
      <c r="C88" s="44" t="s">
        <v>205</v>
      </c>
      <c r="D88" s="77">
        <f>E88+F88</f>
        <v>23500</v>
      </c>
      <c r="E88" s="77">
        <f>6500+17000</f>
        <v>23500</v>
      </c>
      <c r="F88" s="77"/>
      <c r="G88" s="77">
        <f>H88+I88</f>
        <v>6500</v>
      </c>
      <c r="H88" s="77">
        <v>6500</v>
      </c>
      <c r="I88" s="77"/>
      <c r="J88" s="77">
        <f>K88+L88</f>
        <v>6500</v>
      </c>
      <c r="K88" s="77">
        <v>6500</v>
      </c>
      <c r="L88" s="77"/>
    </row>
    <row r="89" spans="1:12" ht="37.5" customHeight="1">
      <c r="A89" s="43" t="s">
        <v>46</v>
      </c>
      <c r="B89" s="44">
        <v>241</v>
      </c>
      <c r="C89" s="44" t="s">
        <v>206</v>
      </c>
      <c r="D89" s="77">
        <f>E89+F89</f>
        <v>204895</v>
      </c>
      <c r="E89" s="77">
        <f>159895+45000</f>
        <v>204895</v>
      </c>
      <c r="F89" s="77"/>
      <c r="G89" s="77">
        <f>H89+I89</f>
        <v>159895</v>
      </c>
      <c r="H89" s="77">
        <v>159895</v>
      </c>
      <c r="I89" s="77"/>
      <c r="J89" s="77">
        <f>K89+L89</f>
        <v>114895</v>
      </c>
      <c r="K89" s="77">
        <v>114895</v>
      </c>
      <c r="L89" s="77"/>
    </row>
    <row r="90" spans="1:12" s="11" customFormat="1" ht="15.75">
      <c r="A90" s="63" t="s">
        <v>53</v>
      </c>
      <c r="B90" s="64">
        <v>241</v>
      </c>
      <c r="C90" s="64" t="s">
        <v>207</v>
      </c>
      <c r="D90" s="65">
        <f>D91+D92+D93</f>
        <v>0</v>
      </c>
      <c r="E90" s="65">
        <f aca="true" t="shared" si="26" ref="E90:L90">E91+E92+E93</f>
        <v>0</v>
      </c>
      <c r="F90" s="65">
        <f t="shared" si="26"/>
        <v>0</v>
      </c>
      <c r="G90" s="65">
        <f t="shared" si="26"/>
        <v>0</v>
      </c>
      <c r="H90" s="65">
        <f t="shared" si="26"/>
        <v>0</v>
      </c>
      <c r="I90" s="65">
        <f t="shared" si="26"/>
        <v>0</v>
      </c>
      <c r="J90" s="65">
        <f t="shared" si="26"/>
        <v>0</v>
      </c>
      <c r="K90" s="65">
        <f t="shared" si="26"/>
        <v>0</v>
      </c>
      <c r="L90" s="65">
        <f t="shared" si="26"/>
        <v>0</v>
      </c>
    </row>
    <row r="91" spans="1:12" ht="15.75">
      <c r="A91" s="43" t="s">
        <v>126</v>
      </c>
      <c r="B91" s="66"/>
      <c r="C91" s="67"/>
      <c r="D91" s="52"/>
      <c r="E91" s="52"/>
      <c r="F91" s="52"/>
      <c r="G91" s="52"/>
      <c r="H91" s="52"/>
      <c r="I91" s="52"/>
      <c r="J91" s="52"/>
      <c r="K91" s="52"/>
      <c r="L91" s="52"/>
    </row>
    <row r="92" spans="1:12" ht="31.5">
      <c r="A92" s="43" t="s">
        <v>54</v>
      </c>
      <c r="B92" s="44">
        <v>241</v>
      </c>
      <c r="C92" s="44" t="s">
        <v>208</v>
      </c>
      <c r="D92" s="52"/>
      <c r="E92" s="52"/>
      <c r="F92" s="52"/>
      <c r="G92" s="52"/>
      <c r="H92" s="52"/>
      <c r="I92" s="52"/>
      <c r="J92" s="52"/>
      <c r="K92" s="52"/>
      <c r="L92" s="52"/>
    </row>
    <row r="93" spans="1:12" ht="15.75">
      <c r="A93" s="43" t="s">
        <v>55</v>
      </c>
      <c r="B93" s="44">
        <v>241</v>
      </c>
      <c r="C93" s="44">
        <v>530</v>
      </c>
      <c r="D93" s="52"/>
      <c r="E93" s="52"/>
      <c r="F93" s="52"/>
      <c r="G93" s="52"/>
      <c r="H93" s="52"/>
      <c r="I93" s="52"/>
      <c r="J93" s="52"/>
      <c r="K93" s="52"/>
      <c r="L93" s="52"/>
    </row>
    <row r="94" spans="1:12" s="10" customFormat="1" ht="15.75">
      <c r="A94" s="57" t="s">
        <v>56</v>
      </c>
      <c r="B94" s="58"/>
      <c r="C94" s="68"/>
      <c r="D94" s="69">
        <f aca="true" t="shared" si="27" ref="D94:L94">D8+D9-D26</f>
        <v>0</v>
      </c>
      <c r="E94" s="69">
        <f t="shared" si="27"/>
        <v>0</v>
      </c>
      <c r="F94" s="69">
        <f t="shared" si="27"/>
        <v>0</v>
      </c>
      <c r="G94" s="69">
        <f t="shared" si="27"/>
        <v>0</v>
      </c>
      <c r="H94" s="69">
        <f t="shared" si="27"/>
        <v>0</v>
      </c>
      <c r="I94" s="69">
        <f t="shared" si="27"/>
        <v>0</v>
      </c>
      <c r="J94" s="69">
        <f t="shared" si="27"/>
        <v>0</v>
      </c>
      <c r="K94" s="69">
        <f t="shared" si="27"/>
        <v>0</v>
      </c>
      <c r="L94" s="69">
        <f t="shared" si="27"/>
        <v>0</v>
      </c>
    </row>
    <row r="96" spans="2:10" ht="15.75">
      <c r="B96" s="149">
        <v>2013</v>
      </c>
      <c r="C96" s="150"/>
      <c r="D96" s="151"/>
      <c r="E96" s="149">
        <v>2014</v>
      </c>
      <c r="F96" s="150"/>
      <c r="G96" s="151"/>
      <c r="H96" s="149">
        <v>2015</v>
      </c>
      <c r="I96" s="150"/>
      <c r="J96" s="151"/>
    </row>
    <row r="97" spans="2:10" ht="12.75">
      <c r="B97" s="143" t="s">
        <v>297</v>
      </c>
      <c r="C97" s="144"/>
      <c r="D97" s="104">
        <f>224602+26641277</f>
        <v>26865879</v>
      </c>
      <c r="E97" s="143" t="s">
        <v>298</v>
      </c>
      <c r="F97" s="144"/>
      <c r="G97" s="15">
        <v>28806536</v>
      </c>
      <c r="H97" s="143" t="s">
        <v>298</v>
      </c>
      <c r="I97" s="144"/>
      <c r="J97" s="15">
        <v>29919885</v>
      </c>
    </row>
    <row r="98" spans="2:10" ht="12.75">
      <c r="B98" s="145" t="s">
        <v>252</v>
      </c>
      <c r="C98" s="146"/>
      <c r="D98" s="16">
        <f>71358.2+280000</f>
        <v>351358.2</v>
      </c>
      <c r="E98" s="145" t="s">
        <v>252</v>
      </c>
      <c r="F98" s="146"/>
      <c r="G98" s="16"/>
      <c r="H98" s="145" t="s">
        <v>252</v>
      </c>
      <c r="I98" s="146"/>
      <c r="J98" s="16"/>
    </row>
    <row r="99" spans="2:10" ht="12.75">
      <c r="B99" s="141" t="s">
        <v>253</v>
      </c>
      <c r="C99" s="142"/>
      <c r="D99" s="17">
        <f>D97+D98</f>
        <v>27217237.2</v>
      </c>
      <c r="E99" s="141" t="s">
        <v>253</v>
      </c>
      <c r="F99" s="142"/>
      <c r="G99" s="17">
        <f>G98+G97</f>
        <v>28806536</v>
      </c>
      <c r="H99" s="141" t="s">
        <v>253</v>
      </c>
      <c r="I99" s="142"/>
      <c r="J99" s="17">
        <f>J98+J97</f>
        <v>29919885</v>
      </c>
    </row>
    <row r="100" spans="3:10" ht="12.75">
      <c r="C100" s="13" t="s">
        <v>254</v>
      </c>
      <c r="D100" s="14">
        <f>D99-D26</f>
        <v>0</v>
      </c>
      <c r="E100" s="12"/>
      <c r="F100" s="13" t="s">
        <v>254</v>
      </c>
      <c r="G100" s="14">
        <f>G99-G26</f>
        <v>0</v>
      </c>
      <c r="H100" s="12"/>
      <c r="I100" s="13" t="s">
        <v>254</v>
      </c>
      <c r="J100" s="14">
        <f>J99-J26</f>
        <v>0</v>
      </c>
    </row>
    <row r="102" ht="12.75">
      <c r="D102" s="16"/>
    </row>
  </sheetData>
  <sheetProtection/>
  <autoFilter ref="A7:L94"/>
  <mergeCells count="45">
    <mergeCell ref="B12:C12"/>
    <mergeCell ref="B13:C13"/>
    <mergeCell ref="B14:C14"/>
    <mergeCell ref="B15:C15"/>
    <mergeCell ref="H96:J96"/>
    <mergeCell ref="E99:F99"/>
    <mergeCell ref="H97:I97"/>
    <mergeCell ref="H98:I98"/>
    <mergeCell ref="H99:I99"/>
    <mergeCell ref="E97:F97"/>
    <mergeCell ref="E98:F98"/>
    <mergeCell ref="E96:G96"/>
    <mergeCell ref="B22:C22"/>
    <mergeCell ref="B18:C18"/>
    <mergeCell ref="B19:C19"/>
    <mergeCell ref="B20:C20"/>
    <mergeCell ref="B21:C21"/>
    <mergeCell ref="B23:C23"/>
    <mergeCell ref="B11:C11"/>
    <mergeCell ref="B8:C8"/>
    <mergeCell ref="B9:C9"/>
    <mergeCell ref="B10:C10"/>
    <mergeCell ref="D4:D6"/>
    <mergeCell ref="B3:B6"/>
    <mergeCell ref="C3:C6"/>
    <mergeCell ref="B17:C17"/>
    <mergeCell ref="A1:L1"/>
    <mergeCell ref="J4:L4"/>
    <mergeCell ref="J5:J6"/>
    <mergeCell ref="K5:L5"/>
    <mergeCell ref="G3:L3"/>
    <mergeCell ref="H5:I5"/>
    <mergeCell ref="G4:I4"/>
    <mergeCell ref="D3:F3"/>
    <mergeCell ref="E4:F5"/>
    <mergeCell ref="A3:A6"/>
    <mergeCell ref="G5:G6"/>
    <mergeCell ref="B99:C99"/>
    <mergeCell ref="B97:C97"/>
    <mergeCell ref="B98:C98"/>
    <mergeCell ref="B24:C24"/>
    <mergeCell ref="B25:C25"/>
    <mergeCell ref="B26:C26"/>
    <mergeCell ref="B96:D96"/>
    <mergeCell ref="B16:C16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130" zoomScaleSheetLayoutView="130" workbookViewId="0" topLeftCell="A1">
      <selection activeCell="B1" sqref="B1:G26"/>
    </sheetView>
  </sheetViews>
  <sheetFormatPr defaultColWidth="9.00390625" defaultRowHeight="12.75"/>
  <cols>
    <col min="1" max="1" width="14.625" style="18" customWidth="1"/>
    <col min="2" max="2" width="37.75390625" style="18" customWidth="1"/>
    <col min="3" max="3" width="17.375" style="18" customWidth="1"/>
    <col min="4" max="4" width="17.00390625" style="18" customWidth="1"/>
    <col min="5" max="5" width="13.125" style="18" bestFit="1" customWidth="1"/>
    <col min="6" max="6" width="15.875" style="18" customWidth="1"/>
    <col min="7" max="7" width="9.625" style="18" customWidth="1"/>
    <col min="8" max="16384" width="9.125" style="18" customWidth="1"/>
  </cols>
  <sheetData>
    <row r="1" spans="2:7" ht="15.75">
      <c r="B1" s="129" t="s">
        <v>67</v>
      </c>
      <c r="C1" s="129"/>
      <c r="D1" s="129"/>
      <c r="E1" s="129"/>
      <c r="F1" s="129"/>
      <c r="G1" s="129"/>
    </row>
    <row r="2" ht="15.75">
      <c r="B2" s="19"/>
    </row>
    <row r="3" spans="2:7" ht="31.5">
      <c r="B3" s="121" t="s">
        <v>68</v>
      </c>
      <c r="C3" s="45" t="s">
        <v>96</v>
      </c>
      <c r="D3" s="121" t="s">
        <v>97</v>
      </c>
      <c r="E3" s="121"/>
      <c r="F3" s="121" t="s">
        <v>98</v>
      </c>
      <c r="G3" s="121"/>
    </row>
    <row r="4" spans="2:7" ht="15.75">
      <c r="B4" s="121"/>
      <c r="C4" s="46"/>
      <c r="D4" s="45" t="s">
        <v>99</v>
      </c>
      <c r="E4" s="45" t="s">
        <v>69</v>
      </c>
      <c r="F4" s="45" t="s">
        <v>99</v>
      </c>
      <c r="G4" s="45" t="s">
        <v>69</v>
      </c>
    </row>
    <row r="5" spans="2:7" ht="15.75">
      <c r="B5" s="45">
        <v>1</v>
      </c>
      <c r="C5" s="45">
        <v>2</v>
      </c>
      <c r="D5" s="45">
        <v>3</v>
      </c>
      <c r="E5" s="45">
        <v>4</v>
      </c>
      <c r="F5" s="45">
        <v>5</v>
      </c>
      <c r="G5" s="45">
        <v>6</v>
      </c>
    </row>
    <row r="6" spans="2:7" ht="15.75">
      <c r="B6" s="162" t="s">
        <v>100</v>
      </c>
      <c r="C6" s="162"/>
      <c r="D6" s="162"/>
      <c r="E6" s="162"/>
      <c r="F6" s="162"/>
      <c r="G6" s="162"/>
    </row>
    <row r="7" spans="2:11" ht="47.25" customHeight="1">
      <c r="B7" s="45"/>
      <c r="C7" s="45" t="s">
        <v>256</v>
      </c>
      <c r="D7" s="45" t="s">
        <v>256</v>
      </c>
      <c r="E7" s="45" t="s">
        <v>70</v>
      </c>
      <c r="F7" s="45" t="s">
        <v>256</v>
      </c>
      <c r="G7" s="45" t="s">
        <v>70</v>
      </c>
      <c r="H7" s="161" t="s">
        <v>310</v>
      </c>
      <c r="I7" s="161"/>
      <c r="J7" s="161"/>
      <c r="K7" s="33" t="s">
        <v>276</v>
      </c>
    </row>
    <row r="8" spans="2:7" ht="15.75">
      <c r="B8" s="47" t="s">
        <v>71</v>
      </c>
      <c r="C8" s="47"/>
      <c r="D8" s="47"/>
      <c r="E8" s="45"/>
      <c r="F8" s="47"/>
      <c r="G8" s="45"/>
    </row>
    <row r="9" spans="2:7" ht="31.5">
      <c r="B9" s="47" t="s">
        <v>272</v>
      </c>
      <c r="C9" s="45">
        <v>3</v>
      </c>
      <c r="D9" s="45">
        <f>C9</f>
        <v>3</v>
      </c>
      <c r="E9" s="45">
        <v>100</v>
      </c>
      <c r="F9" s="45">
        <f>D9</f>
        <v>3</v>
      </c>
      <c r="G9" s="45">
        <v>100</v>
      </c>
    </row>
    <row r="10" spans="2:7" ht="15.75">
      <c r="B10" s="47" t="s">
        <v>277</v>
      </c>
      <c r="C10" s="45">
        <v>33</v>
      </c>
      <c r="D10" s="45">
        <f>C10</f>
        <v>33</v>
      </c>
      <c r="E10" s="45">
        <v>100</v>
      </c>
      <c r="F10" s="45">
        <f>D10</f>
        <v>33</v>
      </c>
      <c r="G10" s="45">
        <v>100</v>
      </c>
    </row>
    <row r="11" spans="2:7" ht="15.75">
      <c r="B11" s="47" t="s">
        <v>273</v>
      </c>
      <c r="C11" s="45">
        <v>3</v>
      </c>
      <c r="D11" s="45">
        <f>C11</f>
        <v>3</v>
      </c>
      <c r="E11" s="45">
        <v>100</v>
      </c>
      <c r="F11" s="45">
        <f>D11</f>
        <v>3</v>
      </c>
      <c r="G11" s="45">
        <v>100</v>
      </c>
    </row>
    <row r="12" spans="2:7" ht="15.75">
      <c r="B12" s="47" t="s">
        <v>274</v>
      </c>
      <c r="C12" s="45">
        <v>9</v>
      </c>
      <c r="D12" s="45">
        <f>C12</f>
        <v>9</v>
      </c>
      <c r="E12" s="45">
        <v>100</v>
      </c>
      <c r="F12" s="45">
        <f>D12</f>
        <v>9</v>
      </c>
      <c r="G12" s="45">
        <v>100</v>
      </c>
    </row>
    <row r="13" spans="2:7" ht="15.75">
      <c r="B13" s="47"/>
      <c r="C13" s="47"/>
      <c r="D13" s="47"/>
      <c r="E13" s="47"/>
      <c r="F13" s="47"/>
      <c r="G13" s="47"/>
    </row>
    <row r="14" spans="2:7" ht="15.75">
      <c r="B14" s="47" t="s">
        <v>72</v>
      </c>
      <c r="C14" s="45" t="s">
        <v>256</v>
      </c>
      <c r="D14" s="45" t="s">
        <v>256</v>
      </c>
      <c r="E14" s="45" t="s">
        <v>69</v>
      </c>
      <c r="F14" s="45" t="s">
        <v>256</v>
      </c>
      <c r="G14" s="45" t="s">
        <v>69</v>
      </c>
    </row>
    <row r="15" spans="2:8" ht="15.75">
      <c r="B15" s="47"/>
      <c r="C15" s="45"/>
      <c r="D15" s="45"/>
      <c r="E15" s="45"/>
      <c r="F15" s="45"/>
      <c r="G15" s="45"/>
      <c r="H15" s="18" t="s">
        <v>275</v>
      </c>
    </row>
    <row r="16" spans="2:7" ht="15.75">
      <c r="B16" s="47"/>
      <c r="C16" s="45"/>
      <c r="D16" s="45"/>
      <c r="E16" s="45"/>
      <c r="F16" s="45"/>
      <c r="G16" s="45"/>
    </row>
    <row r="17" spans="2:7" ht="15.75">
      <c r="B17" s="162" t="s">
        <v>73</v>
      </c>
      <c r="C17" s="162"/>
      <c r="D17" s="162"/>
      <c r="E17" s="162"/>
      <c r="F17" s="162"/>
      <c r="G17" s="162"/>
    </row>
    <row r="18" spans="2:7" ht="15.75">
      <c r="B18" s="121"/>
      <c r="C18" s="121" t="s">
        <v>74</v>
      </c>
      <c r="D18" s="45">
        <v>2014</v>
      </c>
      <c r="E18" s="121" t="s">
        <v>70</v>
      </c>
      <c r="F18" s="45">
        <v>2015</v>
      </c>
      <c r="G18" s="121" t="s">
        <v>70</v>
      </c>
    </row>
    <row r="19" spans="2:7" ht="15.75">
      <c r="B19" s="121"/>
      <c r="C19" s="121"/>
      <c r="D19" s="45" t="s">
        <v>75</v>
      </c>
      <c r="E19" s="121"/>
      <c r="F19" s="45" t="s">
        <v>75</v>
      </c>
      <c r="G19" s="121"/>
    </row>
    <row r="20" spans="1:7" ht="31.5">
      <c r="A20" s="20" t="s">
        <v>271</v>
      </c>
      <c r="B20" s="47" t="s">
        <v>101</v>
      </c>
      <c r="C20" s="77">
        <f>Лист2!D30</f>
        <v>16667621</v>
      </c>
      <c r="D20" s="77">
        <f>Лист2!G30</f>
        <v>18225095</v>
      </c>
      <c r="E20" s="48">
        <f>D20/C20*100</f>
        <v>109.34430894486982</v>
      </c>
      <c r="F20" s="84">
        <f>Лист2!J30</f>
        <v>18958260</v>
      </c>
      <c r="G20" s="48">
        <f>F20/C20*100</f>
        <v>113.74304707312459</v>
      </c>
    </row>
    <row r="21" spans="2:7" ht="15.75">
      <c r="B21" s="47"/>
      <c r="C21" s="47" t="s">
        <v>76</v>
      </c>
      <c r="D21" s="47" t="s">
        <v>77</v>
      </c>
      <c r="E21" s="47" t="s">
        <v>70</v>
      </c>
      <c r="F21" s="47" t="s">
        <v>77</v>
      </c>
      <c r="G21" s="47" t="s">
        <v>70</v>
      </c>
    </row>
    <row r="22" spans="1:7" ht="31.5">
      <c r="A22" s="21" t="s">
        <v>270</v>
      </c>
      <c r="B22" s="47" t="s">
        <v>102</v>
      </c>
      <c r="C22" s="49">
        <f>C20/Лист2!D9</f>
        <v>0.6191244568376159</v>
      </c>
      <c r="D22" s="49">
        <f>D20/Лист2!G9</f>
        <v>0.6326722171662709</v>
      </c>
      <c r="E22" s="48">
        <f>D22/C22*100</f>
        <v>102.1882127541617</v>
      </c>
      <c r="F22" s="49">
        <f>F20/Лист2!K9</f>
        <v>0.633634119917239</v>
      </c>
      <c r="G22" s="48">
        <f>F22/C22*100</f>
        <v>102.34357776039668</v>
      </c>
    </row>
    <row r="23" spans="2:7" ht="15.75">
      <c r="B23" s="162" t="s">
        <v>78</v>
      </c>
      <c r="C23" s="162"/>
      <c r="D23" s="162"/>
      <c r="E23" s="162"/>
      <c r="F23" s="162"/>
      <c r="G23" s="162"/>
    </row>
    <row r="24" spans="2:7" ht="15.75">
      <c r="B24" s="47"/>
      <c r="C24" s="47" t="s">
        <v>79</v>
      </c>
      <c r="D24" s="47" t="s">
        <v>80</v>
      </c>
      <c r="E24" s="47" t="s">
        <v>70</v>
      </c>
      <c r="F24" s="47" t="s">
        <v>80</v>
      </c>
      <c r="G24" s="47" t="s">
        <v>70</v>
      </c>
    </row>
    <row r="25" spans="2:8" ht="15.75">
      <c r="B25" s="47" t="s">
        <v>81</v>
      </c>
      <c r="C25" s="45">
        <v>3302.5</v>
      </c>
      <c r="D25" s="45">
        <f>C25</f>
        <v>3302.5</v>
      </c>
      <c r="E25" s="48">
        <f>D25/C25*100</f>
        <v>100</v>
      </c>
      <c r="F25" s="45">
        <f>C25</f>
        <v>3302.5</v>
      </c>
      <c r="G25" s="48">
        <f>F25/C25*100</f>
        <v>100</v>
      </c>
      <c r="H25" s="18" t="s">
        <v>257</v>
      </c>
    </row>
    <row r="26" spans="2:7" ht="47.25">
      <c r="B26" s="47" t="s">
        <v>103</v>
      </c>
      <c r="C26" s="49">
        <f>C25/484</f>
        <v>6.823347107438017</v>
      </c>
      <c r="D26" s="49">
        <f>D25/484</f>
        <v>6.823347107438017</v>
      </c>
      <c r="E26" s="48">
        <f>D26/C26*100</f>
        <v>100</v>
      </c>
      <c r="F26" s="49">
        <f>F25/484</f>
        <v>6.823347107438017</v>
      </c>
      <c r="G26" s="48">
        <f>F26/C26*100</f>
        <v>100</v>
      </c>
    </row>
    <row r="27" ht="15.75">
      <c r="B27" s="19"/>
    </row>
  </sheetData>
  <sheetProtection/>
  <mergeCells count="12">
    <mergeCell ref="E18:E19"/>
    <mergeCell ref="G18:G19"/>
    <mergeCell ref="B3:B4"/>
    <mergeCell ref="D3:E3"/>
    <mergeCell ref="B1:G1"/>
    <mergeCell ref="H7:J7"/>
    <mergeCell ref="F3:G3"/>
    <mergeCell ref="B23:G23"/>
    <mergeCell ref="B6:G6"/>
    <mergeCell ref="B17:G17"/>
    <mergeCell ref="B18:B19"/>
    <mergeCell ref="C18:C19"/>
  </mergeCells>
  <printOptions/>
  <pageMargins left="0.984251968503937" right="0.5905511811023623" top="0.7874015748031497" bottom="0.7874015748031497" header="0" footer="0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115" zoomScaleNormal="55" zoomScaleSheetLayoutView="115" zoomScalePageLayoutView="0" workbookViewId="0" topLeftCell="A1">
      <selection activeCell="A1" sqref="A1:E32"/>
    </sheetView>
  </sheetViews>
  <sheetFormatPr defaultColWidth="9.00390625" defaultRowHeight="12.75"/>
  <cols>
    <col min="1" max="1" width="33.75390625" style="37" customWidth="1"/>
    <col min="2" max="2" width="17.375" style="37" customWidth="1"/>
    <col min="3" max="3" width="18.625" style="37" customWidth="1"/>
    <col min="4" max="4" width="24.375" style="37" customWidth="1"/>
    <col min="5" max="5" width="24.25390625" style="37" customWidth="1"/>
    <col min="6" max="6" width="10.75390625" style="37" bestFit="1" customWidth="1"/>
    <col min="7" max="7" width="11.75390625" style="37" bestFit="1" customWidth="1"/>
    <col min="8" max="16384" width="9.125" style="37" customWidth="1"/>
  </cols>
  <sheetData>
    <row r="1" spans="1:6" ht="15.75">
      <c r="A1" s="35" t="s">
        <v>82</v>
      </c>
      <c r="B1" s="36"/>
      <c r="C1" s="36"/>
      <c r="D1" s="36"/>
      <c r="E1" s="36"/>
      <c r="F1" s="36"/>
    </row>
    <row r="2" ht="15.75">
      <c r="A2" s="38"/>
    </row>
    <row r="3" spans="1:5" ht="47.25">
      <c r="A3" s="44" t="s">
        <v>104</v>
      </c>
      <c r="B3" s="44" t="s">
        <v>105</v>
      </c>
      <c r="C3" s="44" t="s">
        <v>106</v>
      </c>
      <c r="D3" s="44" t="s">
        <v>107</v>
      </c>
      <c r="E3" s="44" t="s">
        <v>108</v>
      </c>
    </row>
    <row r="4" spans="1:5" ht="15.75">
      <c r="A4" s="43" t="s">
        <v>83</v>
      </c>
      <c r="B4" s="43"/>
      <c r="C4" s="43"/>
      <c r="D4" s="43"/>
      <c r="E4" s="43"/>
    </row>
    <row r="5" spans="1:5" ht="15.75">
      <c r="A5" s="43"/>
      <c r="B5" s="43"/>
      <c r="C5" s="43"/>
      <c r="D5" s="43"/>
      <c r="E5" s="43"/>
    </row>
    <row r="6" spans="1:5" ht="15.75">
      <c r="A6" s="43"/>
      <c r="B6" s="43"/>
      <c r="C6" s="43"/>
      <c r="D6" s="43"/>
      <c r="E6" s="43"/>
    </row>
    <row r="7" spans="1:5" ht="15.75">
      <c r="A7" s="43" t="s">
        <v>84</v>
      </c>
      <c r="B7" s="43"/>
      <c r="C7" s="43"/>
      <c r="D7" s="43"/>
      <c r="E7" s="43"/>
    </row>
    <row r="8" spans="1:5" ht="15.75">
      <c r="A8" s="43" t="s">
        <v>110</v>
      </c>
      <c r="B8" s="164"/>
      <c r="C8" s="164"/>
      <c r="D8" s="164"/>
      <c r="E8" s="164"/>
    </row>
    <row r="9" spans="1:5" ht="15.75">
      <c r="A9" s="43"/>
      <c r="B9" s="164"/>
      <c r="C9" s="164"/>
      <c r="D9" s="164"/>
      <c r="E9" s="164"/>
    </row>
    <row r="10" spans="1:5" ht="15.75">
      <c r="A10" s="43" t="s">
        <v>85</v>
      </c>
      <c r="B10" s="164"/>
      <c r="C10" s="164"/>
      <c r="D10" s="164"/>
      <c r="E10" s="164"/>
    </row>
    <row r="11" spans="1:5" ht="31.5">
      <c r="A11" s="43" t="s">
        <v>109</v>
      </c>
      <c r="B11" s="164"/>
      <c r="C11" s="164"/>
      <c r="D11" s="164"/>
      <c r="E11" s="164"/>
    </row>
    <row r="12" ht="15.75">
      <c r="A12" s="38"/>
    </row>
    <row r="13" ht="15.75">
      <c r="A13" s="35" t="s">
        <v>258</v>
      </c>
    </row>
    <row r="14" ht="15.75">
      <c r="A14" s="35" t="s">
        <v>259</v>
      </c>
    </row>
    <row r="15" ht="15.75">
      <c r="A15" s="38"/>
    </row>
    <row r="16" spans="1:5" ht="40.5" customHeight="1">
      <c r="A16" s="44" t="s">
        <v>86</v>
      </c>
      <c r="B16" s="147" t="s">
        <v>112</v>
      </c>
      <c r="C16" s="147"/>
      <c r="D16" s="147" t="s">
        <v>111</v>
      </c>
      <c r="E16" s="147"/>
    </row>
    <row r="17" spans="1:5" ht="15.75">
      <c r="A17" s="43" t="s">
        <v>87</v>
      </c>
      <c r="B17" s="164"/>
      <c r="C17" s="164"/>
      <c r="D17" s="164"/>
      <c r="E17" s="164"/>
    </row>
    <row r="18" spans="1:5" ht="31.5">
      <c r="A18" s="43" t="s">
        <v>88</v>
      </c>
      <c r="B18" s="164"/>
      <c r="C18" s="164"/>
      <c r="D18" s="164"/>
      <c r="E18" s="164"/>
    </row>
    <row r="19" spans="1:9" ht="15.75">
      <c r="A19" s="43" t="s">
        <v>89</v>
      </c>
      <c r="B19" s="165">
        <v>41548</v>
      </c>
      <c r="C19" s="147"/>
      <c r="D19" s="166">
        <f>(Лист3!C20-Лист3!C20/12.165*12)/1000</f>
        <v>226.07130826140568</v>
      </c>
      <c r="E19" s="166"/>
      <c r="F19" s="39" t="s">
        <v>269</v>
      </c>
      <c r="G19" s="40"/>
      <c r="H19" s="40"/>
      <c r="I19" s="40"/>
    </row>
    <row r="20" spans="1:9" ht="15.75">
      <c r="A20" s="43" t="s">
        <v>90</v>
      </c>
      <c r="B20" s="164"/>
      <c r="C20" s="164"/>
      <c r="D20" s="164"/>
      <c r="E20" s="164"/>
      <c r="G20" s="40"/>
      <c r="H20" s="40"/>
      <c r="I20" s="40"/>
    </row>
    <row r="21" ht="15.75">
      <c r="A21" s="38"/>
    </row>
    <row r="22" spans="1:10" ht="13.5">
      <c r="A22" s="41" t="s">
        <v>91</v>
      </c>
      <c r="C22" s="87" t="s">
        <v>311</v>
      </c>
      <c r="D22" s="85" t="s">
        <v>312</v>
      </c>
      <c r="E22" s="42"/>
      <c r="F22" s="42"/>
      <c r="G22" s="42"/>
      <c r="H22" s="42"/>
      <c r="I22" s="42"/>
      <c r="J22" s="42"/>
    </row>
    <row r="23" spans="1:10" ht="13.5">
      <c r="A23" s="41" t="s">
        <v>113</v>
      </c>
      <c r="E23" s="42"/>
      <c r="F23" s="42"/>
      <c r="G23" s="42"/>
      <c r="H23" s="42"/>
      <c r="I23" s="42"/>
      <c r="J23" s="42"/>
    </row>
    <row r="24" spans="1:10" ht="13.5">
      <c r="A24" s="41" t="s">
        <v>92</v>
      </c>
      <c r="E24" s="42"/>
      <c r="F24" s="42"/>
      <c r="G24" s="42"/>
      <c r="H24" s="42"/>
      <c r="I24" s="42"/>
      <c r="J24" s="42"/>
    </row>
    <row r="25" spans="1:10" ht="13.5">
      <c r="A25" s="41" t="s">
        <v>93</v>
      </c>
      <c r="E25" s="42"/>
      <c r="F25" s="42"/>
      <c r="G25" s="42"/>
      <c r="H25" s="42"/>
      <c r="I25" s="42"/>
      <c r="J25" s="42"/>
    </row>
    <row r="26" spans="1:10" ht="13.5">
      <c r="A26" s="41" t="s">
        <v>334</v>
      </c>
      <c r="C26" s="163" t="s">
        <v>331</v>
      </c>
      <c r="D26" s="163"/>
      <c r="E26" s="42"/>
      <c r="F26" s="42"/>
      <c r="G26" s="42"/>
      <c r="H26" s="42"/>
      <c r="I26" s="42"/>
      <c r="J26" s="42"/>
    </row>
    <row r="27" spans="1:10" ht="13.5">
      <c r="A27" s="41" t="s">
        <v>113</v>
      </c>
      <c r="E27" s="42"/>
      <c r="F27" s="42"/>
      <c r="G27" s="42"/>
      <c r="H27" s="42"/>
      <c r="I27" s="42"/>
      <c r="J27" s="42"/>
    </row>
    <row r="28" spans="1:10" ht="13.5">
      <c r="A28" s="41" t="s">
        <v>94</v>
      </c>
      <c r="E28" s="42"/>
      <c r="F28" s="42"/>
      <c r="G28" s="42"/>
      <c r="H28" s="42"/>
      <c r="I28" s="42"/>
      <c r="J28" s="42"/>
    </row>
    <row r="29" spans="1:10" ht="13.5">
      <c r="A29" s="41" t="s">
        <v>303</v>
      </c>
      <c r="C29" s="85" t="s">
        <v>313</v>
      </c>
      <c r="D29" s="86" t="s">
        <v>314</v>
      </c>
      <c r="E29" s="42"/>
      <c r="F29" s="42"/>
      <c r="G29" s="42"/>
      <c r="H29" s="42"/>
      <c r="I29" s="42"/>
      <c r="J29" s="42"/>
    </row>
    <row r="30" ht="13.5">
      <c r="A30" s="41" t="s">
        <v>95</v>
      </c>
    </row>
    <row r="31" ht="13.5">
      <c r="A31" s="41"/>
    </row>
    <row r="32" ht="13.5">
      <c r="A32" s="41" t="s">
        <v>304</v>
      </c>
    </row>
    <row r="33" ht="15.75">
      <c r="A33" s="38"/>
    </row>
  </sheetData>
  <sheetProtection/>
  <mergeCells count="19">
    <mergeCell ref="D16:E16"/>
    <mergeCell ref="B19:C19"/>
    <mergeCell ref="B20:C20"/>
    <mergeCell ref="D17:E17"/>
    <mergeCell ref="D18:E18"/>
    <mergeCell ref="D19:E19"/>
    <mergeCell ref="D20:E20"/>
    <mergeCell ref="B17:C17"/>
    <mergeCell ref="B18:C18"/>
    <mergeCell ref="C26:D26"/>
    <mergeCell ref="E10:E11"/>
    <mergeCell ref="B8:B9"/>
    <mergeCell ref="C8:C9"/>
    <mergeCell ref="D8:D9"/>
    <mergeCell ref="E8:E9"/>
    <mergeCell ref="B10:B11"/>
    <mergeCell ref="C10:C11"/>
    <mergeCell ref="D10:D11"/>
    <mergeCell ref="B16:C1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AlphaComp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Андрианова Т.С.</cp:lastModifiedBy>
  <cp:lastPrinted>2013-02-08T05:27:19Z</cp:lastPrinted>
  <dcterms:created xsi:type="dcterms:W3CDTF">2012-02-13T08:02:41Z</dcterms:created>
  <dcterms:modified xsi:type="dcterms:W3CDTF">2013-02-08T05:29:26Z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